
<file path=[Content_Types].xml><?xml version="1.0" encoding="utf-8"?>
<Types xmlns="http://schemas.openxmlformats.org/package/2006/content-types">
  <Default Extension="xml" ContentType="application/xml"/>
  <Default Extension="rels" ContentType="application/vnd.openxmlformats-package.relationships+xml"/>
  <Default Extension="png" ContentType="image/png"/>
  <Default Extension="jpeg" ContentType="image/jpeg"/>
  <Override PartName="/_rels/.rels" ContentType="application/vnd.openxmlformats-package.relationships+xml"/>
  <Override PartName="/xl/workbook.xml" ContentType="application/vnd.openxmlformats-officedocument.spreadsheetml.sheet.main+xml"/>
  <Override PartName="/xl/styles.xml" ContentType="application/vnd.openxmlformats-officedocument.spreadsheetml.styles+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_rels/sheet9.xml.rels" ContentType="application/vnd.openxmlformats-package.relationships+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externalLinks/_rels/externalLink3.xml.rels" ContentType="application/vnd.openxmlformats-package.relationships+xml"/>
  <Override PartName="/xl/externalLinks/_rels/externalLink2.xml.rels" ContentType="application/vnd.openxmlformats-package.relationships+xml"/>
  <Override PartName="/xl/externalLinks/_rels/externalLink1.xml.rels" ContentType="application/vnd.openxmlformats-package.relationships+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_rels/workbook.xml.rels" ContentType="application/vnd.openxmlformats-package.relationships+xml"/>
  <Override PartName="/xl/sharedStrings.xml" ContentType="application/vnd.openxmlformats-officedocument.spreadsheetml.sharedStrings+xml"/>
  <Override PartName="/xl/media/image13.png" ContentType="image/png"/>
  <Override PartName="/xl/media/image14.png" ContentType="image/png"/>
  <Override PartName="/xl/media/image15.png" ContentType="image/png"/>
  <Override PartName="/xl/media/image16.png" ContentType="image/png"/>
  <Override PartName="/xl/media/image17.png" ContentType="image/png"/>
  <Override PartName="/xl/media/image18.png" ContentType="image/png"/>
  <Override PartName="/xl/media/image19.png" ContentType="image/png"/>
  <Override PartName="/xl/media/image20.png" ContentType="image/png"/>
  <Override PartName="/xl/media/image21.png" ContentType="image/png"/>
  <Override PartName="/xl/media/image22.png" ContentType="image/png"/>
  <Override PartName="/xl/media/image23.png" ContentType="image/png"/>
  <Override PartName="/xl/media/image24.png" ContentType="image/png"/>
  <Override PartName="/xl/drawings/_rels/drawing1.xml.rels" ContentType="application/vnd.openxmlformats-package.relationships+xml"/>
  <Override PartName="/xl/drawings/drawing1.xml" ContentType="application/vnd.openxmlformats-officedocument.drawing+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Relationship Id="rId4" Type="http://schemas.openxmlformats.org/officeDocument/2006/relationships/custom-properties" Target="docProps/custom.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500" firstSheet="0" activeTab="7"/>
  </bookViews>
  <sheets>
    <sheet name="Cover Sheet" sheetId="1" state="visible" r:id="rId2"/>
    <sheet name="Revision Sheet" sheetId="2" state="visible" r:id="rId3"/>
    <sheet name="General Information" sheetId="3" state="visible" r:id="rId4"/>
    <sheet name="1-ToM-Requirements" sheetId="4" state="visible" r:id="rId5"/>
    <sheet name="2-ToM-Components" sheetId="5" state="visible" r:id="rId6"/>
    <sheet name="3-ToM-Motion Safety" sheetId="6" state="visible" r:id="rId7"/>
    <sheet name="4-ToM-Axes Mapping" sheetId="7" state="visible" r:id="rId8"/>
    <sheet name="5-ToM-Control" sheetId="8" state="visible" r:id="rId9"/>
    <sheet name="Definitions" sheetId="9" state="visible" r:id="rId10"/>
  </sheets>
  <externalReferences>
    <externalReference r:id="rId11"/>
    <externalReference r:id="rId12"/>
    <externalReference r:id="rId13"/>
  </externalReferences>
  <definedNames>
    <definedName function="false" hidden="false" localSheetId="0" name="_xlnm.Print_Area" vbProcedure="false">'Cover Sheet'!$A$1:$E$42</definedName>
    <definedName function="false" hidden="false" localSheetId="2" name="_xlnm.Print_Area" vbProcedure="false">'General Information'!$A$1:$C$40</definedName>
    <definedName function="false" hidden="false" name="Elcentraler" vbProcedure="false">#REF!</definedName>
    <definedName function="false" hidden="false" name="Link_Serial_number" vbProcedure="false">'[1]Input data'!$B$4</definedName>
    <definedName function="false" hidden="false" name="strtcurv" vbProcedure="false">'General Information'!$F$1:$F$2</definedName>
    <definedName function="false" hidden="false" name="wrn.all._.documents." vbProcedure="false">{#N/A,#N/A,FALSE,"Pärmregister";#N/A,#N/A,FALSE,"PSQ";#N/A,#N/A,FALSE,"00";#N/A,#N/A,FALSE,"23";#N/A,#N/A,FALSE,"30-GB";#N/A,#N/A,FALSE,"30-xx";#N/A,#N/A,FALSE,"40";#N/A,#N/A,FALSE,"VOLYM";#N/A,#N/A,FALSE,"CONFIG";#N/A,#N/A,FALSE,"Spec";#N/A,#N/A,FALSE,"EMC";#N/A,#N/A,FALSE,"Pärmrygg"}</definedName>
    <definedName function="false" hidden="false" name="wrn.Spec." vbProcedure="false">{#N/A,#N/A,FALSE,"Pärmregister";#N/A,#N/A,FALSE,"PSQ";#N/A,#N/A,FALSE,"-1531-0";#N/A,#N/A,FALSE,"CONFIGUR";#N/A,#N/A,FALSE,"Pärmetikett";#N/A,#N/A,FALSE,"Spec";#N/A,#N/A,FALSE,"-1530-4";#N/A,#N/A,FALSE,"EMC"}</definedName>
    <definedName function="false" hidden="false" name="yesno" vbProcedure="false">'General Information'!$G$1:$G$2</definedName>
    <definedName function="false" hidden="false" localSheetId="0" name="strtcurv" vbProcedure="false">'General Information'!$F$1:$F$2</definedName>
    <definedName function="false" hidden="false" localSheetId="0" name="wrn.all._.documents." vbProcedure="false">{#N/A,#N/A,FALSE,"Pärmregister";#N/A,#N/A,FALSE,"PSQ";#N/A,#N/A,FALSE,"00";#N/A,#N/A,FALSE,"23";#N/A,#N/A,FALSE,"30-GB";#N/A,#N/A,FALSE,"30-xx";#N/A,#N/A,FALSE,"40";#N/A,#N/A,FALSE,"VOLYM";#N/A,#N/A,FALSE,"CONFIG";#N/A,#N/A,FALSE,"Spec";#N/A,#N/A,FALSE,"EMC";#N/A,#N/A,FALSE,"Pärmrygg"}</definedName>
    <definedName function="false" hidden="false" localSheetId="0" name="wrn.Spec." vbProcedure="false">{#N/A,#N/A,FALSE,"Pärmregister";#N/A,#N/A,FALSE,"PSQ";#N/A,#N/A,FALSE,"-1531-0";#N/A,#N/A,FALSE,"CONFIGUR";#N/A,#N/A,FALSE,"Pärmetikett";#N/A,#N/A,FALSE,"Spec";#N/A,#N/A,FALSE,"-1530-4";#N/A,#N/A,FALSE,"EMC"}</definedName>
    <definedName function="false" hidden="false" localSheetId="0" name="yesno" vbProcedure="false">'General Information'!$G$1:$G$2</definedName>
  </definedNames>
  <calcPr iterateCount="100" refMode="A1" iterate="false" iterateDelta="0.0001"/>
  <extLst>
    <ext xmlns:loext="http://schemas.libreoffice.org/" uri="{7626C862-2A13-11E5-B345-FEFF819CDC9F}">
      <loext:extCalcPr stringRefSyntax="ExcelA1"/>
    </ext>
  </extLst>
</workbook>
</file>

<file path=xl/sharedStrings.xml><?xml version="1.0" encoding="utf-8"?>
<sst xmlns="http://schemas.openxmlformats.org/spreadsheetml/2006/main" count="2228" uniqueCount="990">
  <si>
    <t xml:space="preserve">ESS-xxxxxxxx</t>
  </si>
  <si>
    <t xml:space="preserve">(replace with CHESS No.)</t>
  </si>
  <si>
    <t xml:space="preserve">INSTR Table-of-Motion</t>
  </si>
  <si>
    <t xml:space="preserve">(replace INSTR with your Instrument name)</t>
  </si>
  <si>
    <r>
      <rPr>
        <i val="true"/>
        <sz val="14"/>
        <color rgb="FF000000"/>
        <rFont val="Segoe UI"/>
        <family val="0"/>
        <charset val="1"/>
      </rPr>
      <t xml:space="preserve">(rename this file to</t>
    </r>
    <r>
      <rPr>
        <b val="true"/>
        <i val="true"/>
        <sz val="14"/>
        <color rgb="FF000000"/>
        <rFont val="Segoe UI"/>
        <family val="0"/>
        <charset val="1"/>
      </rPr>
      <t xml:space="preserve">: ESS-xxxxxxxxx - INSTR Table-of-Motion</t>
    </r>
  </si>
  <si>
    <t xml:space="preserve">Name</t>
  </si>
  <si>
    <t xml:space="preserve">Role/Title</t>
  </si>
  <si>
    <t xml:space="preserve">Owner</t>
  </si>
  <si>
    <t xml:space="preserve">NN</t>
  </si>
  <si>
    <t xml:space="preserve">MCAG Support Engineer</t>
  </si>
  <si>
    <t xml:space="preserve">For sheet 1, 2 + 4</t>
  </si>
  <si>
    <t xml:space="preserve">Reviewer</t>
  </si>
  <si>
    <t xml:space="preserve">Instrument Lead Engineer</t>
  </si>
  <si>
    <t xml:space="preserve">(appointed responsible inside the instrument team)</t>
  </si>
  <si>
    <t xml:space="preserve">(this is for peer-review inside MCAG)</t>
  </si>
  <si>
    <t xml:space="preserve">Approver</t>
  </si>
  <si>
    <t xml:space="preserve">Thomas Gahl</t>
  </si>
  <si>
    <t xml:space="preserve">MCAG Group Leader</t>
  </si>
  <si>
    <t xml:space="preserve">For sheet 3 Motion Safety:</t>
  </si>
  <si>
    <t xml:space="preserve">For sheet 5: Control</t>
  </si>
  <si>
    <t xml:space="preserve">MCAG TwinCAT Engineer</t>
  </si>
  <si>
    <t xml:space="preserve">ECDC Group Leader</t>
  </si>
  <si>
    <t xml:space="preserve">Nicklas Holmberg</t>
  </si>
  <si>
    <t xml:space="preserve">ICS Hardware &amp; Integration</t>
  </si>
  <si>
    <t xml:space="preserve">Notified</t>
  </si>
  <si>
    <t xml:space="preserve">Instrument Scientist</t>
  </si>
  <si>
    <t xml:space="preserve">Instrument Operations Engineer</t>
  </si>
  <si>
    <t xml:space="preserve">Tahere Rostami</t>
  </si>
  <si>
    <t xml:space="preserve">NSS Common Electrical Project Leader</t>
  </si>
  <si>
    <t xml:space="preserve">Jesper Rignér</t>
  </si>
  <si>
    <t xml:space="preserve">NSS Common Utilities Project Leader</t>
  </si>
  <si>
    <t xml:space="preserve">CHESS Revision</t>
  </si>
  <si>
    <t xml:space="preserve">Release Date</t>
  </si>
  <si>
    <t xml:space="preserve">Updated by (Name)</t>
  </si>
  <si>
    <t xml:space="preserve">Change Description</t>
  </si>
  <si>
    <t xml:space="preserve">N-1</t>
  </si>
  <si>
    <t xml:space="preserve">The revision listing in this table starts below with the CHESS revision number N of the first ToM in the new form. Older versions of the ToM are either in CHESS or kept locally with MCAG or the instrument teams.</t>
  </si>
  <si>
    <t xml:space="preserve">N</t>
  </si>
  <si>
    <t xml:space="preserve">First CHESS revision in the new form with additional sheets: Motion Safety on sheet 3 and Axes Mapping + Control in sheets 4 and 5. Basis is the ToM form v10.4.</t>
  </si>
  <si>
    <t xml:space="preserve">Template revision </t>
  </si>
  <si>
    <t xml:space="preserve">10.2</t>
  </si>
  <si>
    <t xml:space="preserve">15. August 2024</t>
  </si>
  <si>
    <t xml:space="preserve">Column names "location " change to "LBS description" ; add on definition sheet a descriptive slide for Lemo connector selection; add new definition of Accuracy etc. on same page; </t>
  </si>
  <si>
    <t xml:space="preserve">To be deleted when used as Instruments ToM</t>
  </si>
  <si>
    <t xml:space="preserve">10.3</t>
  </si>
  <si>
    <t xml:space="preserve">26. September 2024</t>
  </si>
  <si>
    <t xml:space="preserve">add some more selection option in some drop-down menues; define final file name syntax; adapt some names in the cover sheet</t>
  </si>
  <si>
    <t xml:space="preserve">10.4</t>
  </si>
  <si>
    <t xml:space="preserve">15. November 2024</t>
  </si>
  <si>
    <t xml:space="preserve">new cover sheet with distributed reviewers and approvers; sheet 4: Add new column E "Subsystem FBS"; sheet 5: Add new columns E "Subsystem FBS" and F "Axis FBS Tag"; add new line for sheet 5 in the definitions page accordingly</t>
  </si>
  <si>
    <t xml:space="preserve">General</t>
  </si>
  <si>
    <t xml:space="preserve">Straight</t>
  </si>
  <si>
    <t xml:space="preserve">Yes</t>
  </si>
  <si>
    <t xml:space="preserve">Instrument Name</t>
  </si>
  <si>
    <t xml:space="preserve">ESTIA</t>
  </si>
  <si>
    <t xml:space="preserve">Curved</t>
  </si>
  <si>
    <t xml:space="preserve">No</t>
  </si>
  <si>
    <t xml:space="preserve">Project Start Date</t>
  </si>
  <si>
    <t xml:space="preserve">Project End Date</t>
  </si>
  <si>
    <t xml:space="preserve">MCAG Point of Contact</t>
  </si>
  <si>
    <t xml:space="preserve">Instrument Lead Scientist</t>
  </si>
  <si>
    <t xml:space="preserve">Instrument MCA Engineer</t>
  </si>
  <si>
    <t xml:space="preserve">In-kind Partner(s)</t>
  </si>
  <si>
    <t xml:space="preserve">FBS Tag for instrument</t>
  </si>
  <si>
    <t xml:space="preserve"> =ESS.NSS.H01.INSTR</t>
  </si>
  <si>
    <t xml:space="preserve">Location (Instrument Halls)</t>
  </si>
  <si>
    <t xml:space="preserve">D03-E02-E01</t>
  </si>
  <si>
    <t xml:space="preserve">Technical</t>
  </si>
  <si>
    <t xml:space="preserve">Bunker Length [m]</t>
  </si>
  <si>
    <t xml:space="preserve">Guide Section Length outside Bunker [m]</t>
  </si>
  <si>
    <t xml:space="preserve">Cave Length [m]</t>
  </si>
  <si>
    <t xml:space="preserve">Beam Port</t>
  </si>
  <si>
    <t xml:space="preserve">Straight or Curved Guide</t>
  </si>
  <si>
    <t xml:space="preserve">Bi-Spectral</t>
  </si>
  <si>
    <t xml:space="preserve">Removable axes have dedicated MC electronics</t>
  </si>
  <si>
    <t xml:space="preserve">Motion Control Cabinets</t>
  </si>
  <si>
    <t xml:space="preserve">Shutter Control</t>
  </si>
  <si>
    <t xml:space="preserve">General Purpose Motion Control</t>
  </si>
  <si>
    <t xml:space="preserve">Special Purpose Motion Control</t>
  </si>
  <si>
    <t xml:space="preserve">Instrument</t>
  </si>
  <si>
    <t xml:space="preserve">1-ToM</t>
  </si>
  <si>
    <t xml:space="preserve">Linear</t>
  </si>
  <si>
    <t xml:space="preserve">Low</t>
  </si>
  <si>
    <t xml:space="preserve">Absolute</t>
  </si>
  <si>
    <t xml:space="preserve">Atmosphere</t>
  </si>
  <si>
    <t xml:space="preserve">Standard</t>
  </si>
  <si>
    <t xml:space="preserve">Fixed</t>
  </si>
  <si>
    <t xml:space="preserve">X</t>
  </si>
  <si>
    <t xml:space="preserve">Bunker</t>
  </si>
  <si>
    <t xml:space="preserve">Electrical</t>
  </si>
  <si>
    <t xml:space="preserve">Motion Requirements</t>
  </si>
  <si>
    <t xml:space="preserve">Rotary</t>
  </si>
  <si>
    <t xml:space="preserve">Medium</t>
  </si>
  <si>
    <t xml:space="preserve">Incremental</t>
  </si>
  <si>
    <t xml:space="preserve">Rough Vacuum</t>
  </si>
  <si>
    <t xml:space="preserve">Cryo</t>
  </si>
  <si>
    <t xml:space="preserve">Removable</t>
  </si>
  <si>
    <t xml:space="preserve">Y</t>
  </si>
  <si>
    <t xml:space="preserve">Guide Section</t>
  </si>
  <si>
    <t xml:space="preserve">Pneumatic</t>
  </si>
  <si>
    <t xml:space="preserve">INSTRUMENT SYSTEM</t>
  </si>
  <si>
    <t xml:space="preserve">PROJECT INFO</t>
  </si>
  <si>
    <t xml:space="preserve">MOTION CONTROL</t>
  </si>
  <si>
    <t xml:space="preserve">MECHANICAL</t>
  </si>
  <si>
    <t xml:space="preserve">ENVIRONMENT</t>
  </si>
  <si>
    <t xml:space="preserve">SAFETY</t>
  </si>
  <si>
    <t xml:space="preserve">LOCATION</t>
  </si>
  <si>
    <t xml:space="preserve">COMMENTS</t>
  </si>
  <si>
    <t xml:space="preserve">N/A</t>
  </si>
  <si>
    <t xml:space="preserve">High</t>
  </si>
  <si>
    <t xml:space="preserve">Other</t>
  </si>
  <si>
    <t xml:space="preserve">High Vacuum</t>
  </si>
  <si>
    <t xml:space="preserve">Z</t>
  </si>
  <si>
    <t xml:space="preserve">Cave</t>
  </si>
  <si>
    <t xml:space="preserve">Manual/ External</t>
  </si>
  <si>
    <t xml:space="preserve">#</t>
  </si>
  <si>
    <t xml:space="preserve">Axis Description</t>
  </si>
  <si>
    <t xml:space="preserve">ESS Name
(EPICS PV)
INSTR-</t>
  </si>
  <si>
    <t xml:space="preserve">Axis User Name</t>
  </si>
  <si>
    <t xml:space="preserve">Sub-System
(FBS Description)</t>
  </si>
  <si>
    <t xml:space="preserve">Sub-System 
(FBS Tag)</t>
  </si>
  <si>
    <t xml:space="preserve">Respon- sible</t>
  </si>
  <si>
    <t xml:space="preserve">Custom  Naming</t>
  </si>
  <si>
    <t xml:space="preserve">Supplier</t>
  </si>
  <si>
    <t xml:space="preserve">Axis Orien- tation</t>
  </si>
  <si>
    <t xml:space="preserve">Motion Type</t>
  </si>
  <si>
    <t xml:space="preserve">Actuator Type</t>
  </si>
  <si>
    <t xml:space="preserve">Travel Range 
[mm or °]</t>
  </si>
  <si>
    <t xml:space="preserve">Accuracy
[mm or °]</t>
  </si>
  <si>
    <t xml:space="preserve">Repeatability
[mm or °]</t>
  </si>
  <si>
    <t xml:space="preserve">Feedback Type</t>
  </si>
  <si>
    <t xml:space="preserve">Synch' with other axis</t>
  </si>
  <si>
    <t xml:space="preserve">Synch' with signals / sensors</t>
  </si>
  <si>
    <t xml:space="preserve">Scan option required</t>
  </si>
  <si>
    <t xml:space="preserve">Load [kg]</t>
  </si>
  <si>
    <t xml:space="preserve">Force / Torque</t>
  </si>
  <si>
    <r>
      <rPr>
        <b val="true"/>
        <sz val="12"/>
        <color rgb="FF000000"/>
        <rFont val="Calibri"/>
        <family val="2"/>
        <charset val="1"/>
      </rPr>
      <t xml:space="preserve">Speed </t>
    </r>
    <r>
      <rPr>
        <b val="true"/>
        <sz val="10"/>
        <color rgb="FF000000"/>
        <rFont val="Calibri (Body)"/>
        <family val="0"/>
        <charset val="1"/>
      </rPr>
      <t xml:space="preserve">[mm/s or ˚/s]</t>
    </r>
  </si>
  <si>
    <t xml:space="preserve">Accele-ration</t>
  </si>
  <si>
    <t xml:space="preserve">Brake Required</t>
  </si>
  <si>
    <t xml:space="preserve">Fixed or Removable</t>
  </si>
  <si>
    <t xml:space="preserve">Vacuum</t>
  </si>
  <si>
    <t xml:space="preserve">Radiation (Neutron)</t>
  </si>
  <si>
    <t xml:space="preserve">Radiation (Gamma)</t>
  </si>
  <si>
    <t xml:space="preserve">Magnetic Field Strength</t>
  </si>
  <si>
    <t xml:space="preserve">Temp</t>
  </si>
  <si>
    <t xml:space="preserve">PSS Interface</t>
  </si>
  <si>
    <t xml:space="preserve">Local MPS Required</t>
  </si>
  <si>
    <t xml:space="preserve">LBS</t>
  </si>
  <si>
    <t xml:space="preserve">Location</t>
  </si>
  <si>
    <t xml:space="preserve">Distance from Moderator [m]</t>
  </si>
  <si>
    <t xml:space="preserve">Additional Inputs / Notes / etc.</t>
  </si>
  <si>
    <t xml:space="preserve">No Feedback</t>
  </si>
  <si>
    <t xml:space="preserve">Ultra High Vacuum</t>
  </si>
  <si>
    <t xml:space="preserve">Rx</t>
  </si>
  <si>
    <t xml:space="preserve">Attention: This is an Example line!!</t>
  </si>
  <si>
    <t xml:space="preserve">ColCh1:MC-LinY-01</t>
  </si>
  <si>
    <t xml:space="preserve">Collimation Changer</t>
  </si>
  <si>
    <t xml:space="preserve">Collimation System</t>
  </si>
  <si>
    <t xml:space="preserve">=ESS.NSS.H01.INSTR.A01.R02.R01</t>
  </si>
  <si>
    <t xml:space="preserve">ESS</t>
  </si>
  <si>
    <t xml:space="preserve">Project Rp3456</t>
  </si>
  <si>
    <t xml:space="preserve">KK-Neutron</t>
  </si>
  <si>
    <t xml:space="preserve">+ESS.D01.100.5660</t>
  </si>
  <si>
    <t xml:space="preserve">Ry</t>
  </si>
  <si>
    <t xml:space="preserve">Rz</t>
  </si>
  <si>
    <t xml:space="preserve">VS - Blade 1 (right-top) / Vertical </t>
  </si>
  <si>
    <t xml:space="preserve">VSSlP:MC-LinZ-01</t>
  </si>
  <si>
    <t xml:space="preserve">VS positive blade vertical</t>
  </si>
  <si>
    <t xml:space="preserve">Virtual Source Slit System (VS)</t>
  </si>
  <si>
    <t xml:space="preserve">Yp</t>
  </si>
  <si>
    <t xml:space="preserve">VS - Blade 1 (right-top) / Horizontal</t>
  </si>
  <si>
    <t xml:space="preserve">VSSlP:MC-LinX-01</t>
  </si>
  <si>
    <t xml:space="preserve">VS positive blade horizontal</t>
  </si>
  <si>
    <t xml:space="preserve">Ym</t>
  </si>
  <si>
    <t xml:space="preserve">VS - Blade 2 (left-bottom) / Vertical</t>
  </si>
  <si>
    <t xml:space="preserve">VSSlN:MC-LinZ-01</t>
  </si>
  <si>
    <t xml:space="preserve">VS negative blade vertical</t>
  </si>
  <si>
    <t xml:space="preserve">Zp</t>
  </si>
  <si>
    <t xml:space="preserve">VS - Blade 2 (left-bottom) / Horizontal</t>
  </si>
  <si>
    <t xml:space="preserve">VSSlN:MC-LinX-01</t>
  </si>
  <si>
    <t xml:space="preserve">VS negative blade horizontal</t>
  </si>
  <si>
    <t xml:space="preserve">Zm</t>
  </si>
  <si>
    <t xml:space="preserve">VS - Rotation</t>
  </si>
  <si>
    <t xml:space="preserve">VSRot:MC-RotZ-01</t>
  </si>
  <si>
    <t xml:space="preserve">VS rotation</t>
  </si>
  <si>
    <t xml:space="preserve">multi</t>
  </si>
  <si>
    <t xml:space="preserve">SEL 1 Single Mover FL-RE-US</t>
  </si>
  <si>
    <t xml:space="preserve">SG1SM:MC-RotX-01</t>
  </si>
  <si>
    <t xml:space="preserve">Adjustable Support Structure (SEL1)</t>
  </si>
  <si>
    <t xml:space="preserve">SEL 1 Single Mover PR-RE-DS</t>
  </si>
  <si>
    <t xml:space="preserve">SG1SM:MC-RotX-02</t>
  </si>
  <si>
    <t xml:space="preserve">SEL1 Single Mover PR-LI-DS</t>
  </si>
  <si>
    <t xml:space="preserve">SG1SM:MC-RotX-03</t>
  </si>
  <si>
    <t xml:space="preserve">SEL1 Double Mover PR-LI-US-1</t>
  </si>
  <si>
    <t xml:space="preserve">SG1DM:MC-RotX-01</t>
  </si>
  <si>
    <t xml:space="preserve">SEL1 Double Mover PR-LI-US-2</t>
  </si>
  <si>
    <t xml:space="preserve">SG1DM:MC-RotX-02</t>
  </si>
  <si>
    <t xml:space="preserve">SEL1 Robot / Position</t>
  </si>
  <si>
    <t xml:space="preserve">SG1Rb:MC-LinX-01</t>
  </si>
  <si>
    <t xml:space="preserve">Mirror Adjustment Robot (SEL1)</t>
  </si>
  <si>
    <t xml:space="preserve">SEL1 Robot / Vertical</t>
  </si>
  <si>
    <t xml:space="preserve">SG1Rb:MC-LinZ-01</t>
  </si>
  <si>
    <t xml:space="preserve">SEL1 Driver 1 / Approach</t>
  </si>
  <si>
    <t xml:space="preserve">SG1Rb:MC-LinY-01</t>
  </si>
  <si>
    <t xml:space="preserve">SEL1 Driver 1 / Adjust</t>
  </si>
  <si>
    <t xml:space="preserve">SG1Rb:MC-RotY-01</t>
  </si>
  <si>
    <t xml:space="preserve">SEL1 Driver 2 / Approach</t>
  </si>
  <si>
    <t xml:space="preserve">SG1Rb:MC-LinY-02</t>
  </si>
  <si>
    <t xml:space="preserve">SEL1 Driver 2 / Adjust</t>
  </si>
  <si>
    <t xml:space="preserve">SG1Rb:MC-RotY-02</t>
  </si>
  <si>
    <t xml:space="preserve">SEL1 Cart / Position</t>
  </si>
  <si>
    <t xml:space="preserve">SG1Ct:MC-LinX-01</t>
  </si>
  <si>
    <t xml:space="preserve">Mirror Measurement Cart (SEL1)</t>
  </si>
  <si>
    <t xml:space="preserve">SEL1 Cart / Approach</t>
  </si>
  <si>
    <t xml:space="preserve">SG1Ct:MC-RotZ-01</t>
  </si>
  <si>
    <t xml:space="preserve">Instrument Shutter</t>
  </si>
  <si>
    <t xml:space="preserve">ThSht:MC-Pne01</t>
  </si>
  <si>
    <t xml:space="preserve">Thermal Shutter</t>
  </si>
  <si>
    <t xml:space="preserve">Middle Focus In-Beam Changer</t>
  </si>
  <si>
    <t xml:space="preserve">Chg:MC-RotX01</t>
  </si>
  <si>
    <t xml:space="preserve">Rotary In-Beam Element Changer (MF)</t>
  </si>
  <si>
    <t xml:space="preserve">Middle Focus / Horizontal Adjust.</t>
  </si>
  <si>
    <t xml:space="preserve">Chg:MC-LinY01</t>
  </si>
  <si>
    <t xml:space="preserve">Alignment for Rotary in-beam changer (MF)</t>
  </si>
  <si>
    <t xml:space="preserve">Middle Focus / Vertical Adjust.</t>
  </si>
  <si>
    <t xml:space="preserve">Chg:MC-LinZ01</t>
  </si>
  <si>
    <t xml:space="preserve">Polarizer In-Beam Changer</t>
  </si>
  <si>
    <t xml:space="preserve">PolChg:MC-LinY01</t>
  </si>
  <si>
    <t xml:space="preserve">Linear In-Beam Element Changer (POL)</t>
  </si>
  <si>
    <t xml:space="preserve">Polarizer Angular Adjustment</t>
  </si>
  <si>
    <t xml:space="preserve">PolChg:MC-RotZ01</t>
  </si>
  <si>
    <t xml:space="preserve">SEL2 Single Mover FL-RE-US</t>
  </si>
  <si>
    <t xml:space="preserve">SG2SM:MC-RotX-01</t>
  </si>
  <si>
    <t xml:space="preserve">Adjustable Support Structure (SEL2)</t>
  </si>
  <si>
    <t xml:space="preserve">SEL2 Single Mover PR-RE-DS</t>
  </si>
  <si>
    <t xml:space="preserve">SG2SM:MC-RotX-02</t>
  </si>
  <si>
    <t xml:space="preserve">SEL2 Single Mover PR-LI-DS</t>
  </si>
  <si>
    <t xml:space="preserve">SG2SM:MC-RotX-03</t>
  </si>
  <si>
    <t xml:space="preserve">SEL2 Double Mover PR-LI-US-1</t>
  </si>
  <si>
    <t xml:space="preserve">SG2DM:MC-RotX-01</t>
  </si>
  <si>
    <t xml:space="preserve">SEL2 Double Mover PR-LI-US-2</t>
  </si>
  <si>
    <t xml:space="preserve">SG2DM:MC-RotX-02</t>
  </si>
  <si>
    <t xml:space="preserve">SEL2 Horizontal Mover</t>
  </si>
  <si>
    <t xml:space="preserve">SG2Mv:MC-LinX-01</t>
  </si>
  <si>
    <t xml:space="preserve">SEL2 Robot / Position</t>
  </si>
  <si>
    <t xml:space="preserve">SG2Rb:MC-LinX-01</t>
  </si>
  <si>
    <t xml:space="preserve">Mirror Adjustment Robot (SEL2)</t>
  </si>
  <si>
    <t xml:space="preserve">SEL2 Robot / Vertical</t>
  </si>
  <si>
    <t xml:space="preserve">SG2Rb:MC-LinZ-01</t>
  </si>
  <si>
    <t xml:space="preserve">SEL2 Driver 1 / Approach</t>
  </si>
  <si>
    <t xml:space="preserve">SG2Rb:MC-LinY-01</t>
  </si>
  <si>
    <t xml:space="preserve">SEL2 Driver 1 / Adjust</t>
  </si>
  <si>
    <t xml:space="preserve">SG2Rb:MC-RotY-01</t>
  </si>
  <si>
    <t xml:space="preserve">SEL2 Driver 2 / Approach</t>
  </si>
  <si>
    <t xml:space="preserve">SG2Rb:MC-LinY-02</t>
  </si>
  <si>
    <t xml:space="preserve">SEL2 Driver 2 / Adjust</t>
  </si>
  <si>
    <t xml:space="preserve">SG2Rb:MC-RotY-02</t>
  </si>
  <si>
    <t xml:space="preserve">SEL2 Cart / Position</t>
  </si>
  <si>
    <t xml:space="preserve">SG2Ct:MC-LinX-01</t>
  </si>
  <si>
    <t xml:space="preserve">Mirror Measurement Cart (SEL2)</t>
  </si>
  <si>
    <t xml:space="preserve">SEL2 Cart / Approach</t>
  </si>
  <si>
    <t xml:space="preserve">SG2Ct:MC-RotZ-01</t>
  </si>
  <si>
    <t xml:space="preserve">Sample Slit Set- Left Blade</t>
  </si>
  <si>
    <t xml:space="preserve">SpSl:MC-SlYp</t>
  </si>
  <si>
    <t xml:space="preserve">Sample Slit System</t>
  </si>
  <si>
    <t xml:space="preserve">Sample Slit Set - Right Blade</t>
  </si>
  <si>
    <t xml:space="preserve">SpSl:MC-SlYm</t>
  </si>
  <si>
    <t xml:space="preserve">Sample Slit Set- Upper Blade</t>
  </si>
  <si>
    <t xml:space="preserve">SpSl:MC-SlZp</t>
  </si>
  <si>
    <t xml:space="preserve">Sample Slit Set - Lower Blade</t>
  </si>
  <si>
    <t xml:space="preserve">SpSl:MC-SlZm</t>
  </si>
  <si>
    <t xml:space="preserve">Sample Lateral Adjustment</t>
  </si>
  <si>
    <t xml:space="preserve">SpLin:MC-LinY-01</t>
  </si>
  <si>
    <t xml:space="preserve">Y-Adjustment stage (Sample + Detector)</t>
  </si>
  <si>
    <t xml:space="preserve">Sample Table - Pneumatic Coupling</t>
  </si>
  <si>
    <t xml:space="preserve">SpCpl:MC-Pne-01</t>
  </si>
  <si>
    <t xml:space="preserve">Sample Support Structure on Air Pads</t>
  </si>
  <si>
    <t xml:space="preserve">Sample Hexapod</t>
  </si>
  <si>
    <t xml:space="preserve">Sample Hexapod (L2)</t>
  </si>
  <si>
    <t xml:space="preserve">Sample Rotation</t>
  </si>
  <si>
    <t xml:space="preserve">SpRot:MC-RotZ01</t>
  </si>
  <si>
    <t xml:space="preserve">Sample Rotation Table</t>
  </si>
  <si>
    <t xml:space="preserve">Detector Rotation</t>
  </si>
  <si>
    <t xml:space="preserve">DtRot:MC-RotZ01</t>
  </si>
  <si>
    <t xml:space="preserve">Detector Motion System (Rotation)</t>
  </si>
  <si>
    <t xml:space="preserve">Detector Arm - Pneumatic Coupling</t>
  </si>
  <si>
    <t xml:space="preserve">DtCpl:MC-Pne-01</t>
  </si>
  <si>
    <t xml:space="preserve">Detector Arm Support Structure on Air Pads</t>
  </si>
  <si>
    <t xml:space="preserve">Analyzer Lift</t>
  </si>
  <si>
    <t xml:space="preserve">AnLft:MC-LinZ01</t>
  </si>
  <si>
    <t xml:space="preserve">Analyser In-Beam Positioning</t>
  </si>
  <si>
    <t xml:space="preserve">Analyzer Angular Adjustment</t>
  </si>
  <si>
    <t xml:space="preserve">AnRot:MC-RotY01</t>
  </si>
  <si>
    <t xml:space="preserve">Solid/liquid cell sample changer</t>
  </si>
  <si>
    <t xml:space="preserve">SpSt:MC-LinY-01</t>
  </si>
  <si>
    <t xml:space="preserve">2-ToM</t>
  </si>
  <si>
    <t xml:space="preserve">Fully compliant</t>
  </si>
  <si>
    <t xml:space="preserve">Motor Type</t>
  </si>
  <si>
    <t xml:space="preserve">DC-Bus</t>
  </si>
  <si>
    <t xml:space="preserve">Feedback Interface</t>
  </si>
  <si>
    <t xml:space="preserve">Switch Type</t>
  </si>
  <si>
    <t xml:space="preserve">PNP/NPN</t>
  </si>
  <si>
    <t xml:space="preserve">NO/NC</t>
  </si>
  <si>
    <t xml:space="preserve">Generic</t>
  </si>
  <si>
    <t xml:space="preserve">Feedback Supply</t>
  </si>
  <si>
    <t xml:space="preserve">Motor Direction</t>
  </si>
  <si>
    <t xml:space="preserve">Components</t>
  </si>
  <si>
    <t xml:space="preserve">Non-compliant</t>
  </si>
  <si>
    <t xml:space="preserve">to be calculated</t>
  </si>
  <si>
    <t xml:space="preserve">Check Calculation!</t>
  </si>
  <si>
    <t xml:space="preserve"> = NOT USED</t>
  </si>
  <si>
    <t xml:space="preserve">2 Phase Stepper</t>
  </si>
  <si>
    <t xml:space="preserve">24V</t>
  </si>
  <si>
    <t xml:space="preserve">INC Encoder</t>
  </si>
  <si>
    <t xml:space="preserve">INC Quadr. RS422</t>
  </si>
  <si>
    <t xml:space="preserve">Mechanical</t>
  </si>
  <si>
    <t xml:space="preserve">PNP</t>
  </si>
  <si>
    <t xml:space="preserve">NO</t>
  </si>
  <si>
    <t xml:space="preserve">5V</t>
  </si>
  <si>
    <t xml:space="preserve">CW</t>
  </si>
  <si>
    <t xml:space="preserve">MOTION</t>
  </si>
  <si>
    <t xml:space="preserve">MOTOR + GEARBOX</t>
  </si>
  <si>
    <t xml:space="preserve">FEEDBACK 1</t>
  </si>
  <si>
    <t xml:space="preserve">FEEDBACK 2</t>
  </si>
  <si>
    <t xml:space="preserve">SWITCHES GROUP 1</t>
  </si>
  <si>
    <t xml:space="preserve">SWITCHES GROUP 2</t>
  </si>
  <si>
    <t xml:space="preserve">SWITCHES GROUP 3</t>
  </si>
  <si>
    <t xml:space="preserve">Servo</t>
  </si>
  <si>
    <t xml:space="preserve">48V</t>
  </si>
  <si>
    <t xml:space="preserve">ABS Encoder</t>
  </si>
  <si>
    <t xml:space="preserve">SSI</t>
  </si>
  <si>
    <t xml:space="preserve">Magnetic (Reed)</t>
  </si>
  <si>
    <t xml:space="preserve">NPN</t>
  </si>
  <si>
    <t xml:space="preserve">NC</t>
  </si>
  <si>
    <t xml:space="preserve">CCW</t>
  </si>
  <si>
    <t xml:space="preserve">ESS name
(EPICS PV)
INSTR-</t>
  </si>
  <si>
    <t xml:space="preserve">Motion Type of Final Axis
</t>
  </si>
  <si>
    <t xml:space="preserve">Type</t>
  </si>
  <si>
    <t xml:space="preserve">Brand</t>
  </si>
  <si>
    <t xml:space="preserve">Model / Part #</t>
  </si>
  <si>
    <t xml:space="preserve">Driver DC Bus or air pressure</t>
  </si>
  <si>
    <t xml:space="preserve">Set Current, bipolar [A/phase]</t>
  </si>
  <si>
    <r>
      <rPr>
        <b val="true"/>
        <sz val="12"/>
        <color rgb="FF000000"/>
        <rFont val="Calibri"/>
        <family val="2"/>
        <charset val="1"/>
      </rPr>
      <t xml:space="preserve">Motor resolution
</t>
    </r>
    <r>
      <rPr>
        <b val="true"/>
        <sz val="10"/>
        <color rgb="FF000000"/>
        <rFont val="Calibri (Body)"/>
        <family val="0"/>
        <charset val="1"/>
      </rPr>
      <t xml:space="preserve">(if stepper)
[full steps/rev]</t>
    </r>
  </si>
  <si>
    <r>
      <rPr>
        <b val="true"/>
        <sz val="12"/>
        <color rgb="FF000000"/>
        <rFont val="Calibri"/>
        <family val="2"/>
        <charset val="1"/>
      </rPr>
      <t xml:space="preserve">Gearbox Reduction Ratio
</t>
    </r>
    <r>
      <rPr>
        <b val="true"/>
        <i val="true"/>
        <sz val="10"/>
        <color rgb="FF000000"/>
        <rFont val="Calibri (Body)"/>
        <family val="0"/>
        <charset val="1"/>
      </rPr>
      <t xml:space="preserve">(no gearbox=1)</t>
    </r>
  </si>
  <si>
    <r>
      <rPr>
        <b val="true"/>
        <sz val="12"/>
        <color rgb="FF000000"/>
        <rFont val="Calibri"/>
        <family val="2"/>
        <charset val="1"/>
      </rPr>
      <t xml:space="preserve">Ratio of Motion Mechanics
</t>
    </r>
    <r>
      <rPr>
        <b val="true"/>
        <sz val="10"/>
        <color rgb="FF000000"/>
        <rFont val="Calibri (Body)"/>
        <family val="0"/>
        <charset val="1"/>
      </rPr>
      <t xml:space="preserve">(= pitch in mm or worm gear ratio)
</t>
    </r>
    <r>
      <rPr>
        <b val="true"/>
        <i val="true"/>
        <sz val="10"/>
        <color rgb="FF000000"/>
        <rFont val="Calibri (Body)"/>
        <family val="0"/>
        <charset val="1"/>
      </rPr>
      <t xml:space="preserve">(no mechanics=1)</t>
    </r>
  </si>
  <si>
    <r>
      <rPr>
        <b val="true"/>
        <sz val="12"/>
        <color rgb="FF000000"/>
        <rFont val="Calibri"/>
        <family val="2"/>
        <charset val="1"/>
      </rPr>
      <t xml:space="preserve">Resolution of Final Motion @ full step
</t>
    </r>
    <r>
      <rPr>
        <b val="true"/>
        <sz val="10"/>
        <color rgb="FF000000"/>
        <rFont val="Calibri (Body)"/>
        <family val="0"/>
        <charset val="1"/>
      </rPr>
      <t xml:space="preserve">[µm/step or ˚/step]</t>
    </r>
  </si>
  <si>
    <t xml:space="preserve">Max. Motor Speed [RPM}</t>
  </si>
  <si>
    <t xml:space="preserve">Pt100 Sensor</t>
  </si>
  <si>
    <t xml:space="preserve">24V Brake</t>
  </si>
  <si>
    <t xml:space="preserve">Motion Type of Feedback System</t>
  </si>
  <si>
    <t xml:space="preserve">Interface</t>
  </si>
  <si>
    <t xml:space="preserve">Supply Voltage [V]</t>
  </si>
  <si>
    <r>
      <rPr>
        <b val="true"/>
        <sz val="12"/>
        <color rgb="FF000000"/>
        <rFont val="Calibri"/>
        <family val="2"/>
        <charset val="1"/>
      </rPr>
      <t xml:space="preserve">Resolution
</t>
    </r>
    <r>
      <rPr>
        <b val="true"/>
        <sz val="10"/>
        <color rgb="FF000000"/>
        <rFont val="Calibri (Body)"/>
        <family val="0"/>
        <charset val="1"/>
      </rPr>
      <t xml:space="preserve">[cts/rev] 
</t>
    </r>
    <r>
      <rPr>
        <b val="true"/>
        <sz val="12"/>
        <color rgb="FF000000"/>
        <rFont val="Calibri"/>
        <family val="2"/>
        <charset val="1"/>
      </rPr>
      <t xml:space="preserve">or scale pitch</t>
    </r>
    <r>
      <rPr>
        <b val="true"/>
        <sz val="10"/>
        <color rgb="FF000000"/>
        <rFont val="Calibri (Body)"/>
        <family val="0"/>
        <charset val="1"/>
      </rPr>
      <t xml:space="preserve"> [mm]</t>
    </r>
  </si>
  <si>
    <r>
      <rPr>
        <b val="true"/>
        <sz val="12"/>
        <color rgb="FF000000"/>
        <rFont val="Calibri"/>
        <family val="2"/>
        <charset val="1"/>
      </rPr>
      <t xml:space="preserve">No. of Multiturns
</t>
    </r>
    <r>
      <rPr>
        <b val="true"/>
        <sz val="10"/>
        <color rgb="FF000000"/>
        <rFont val="Calibri (Body)"/>
        <family val="0"/>
        <charset val="1"/>
      </rPr>
      <t xml:space="preserve">(singleturn=1) 
</t>
    </r>
    <r>
      <rPr>
        <b val="true"/>
        <sz val="12"/>
        <color rgb="FF000000"/>
        <rFont val="Calibri (Body)"/>
        <family val="0"/>
        <charset val="1"/>
      </rPr>
      <t xml:space="preserve">or Interpolation</t>
    </r>
  </si>
  <si>
    <r>
      <rPr>
        <b val="true"/>
        <sz val="12"/>
        <color rgb="FF000000"/>
        <rFont val="Calibri"/>
        <family val="2"/>
        <charset val="1"/>
      </rPr>
      <t xml:space="preserve">Ratio of Encoder Mechanics
</t>
    </r>
    <r>
      <rPr>
        <b val="true"/>
        <sz val="10"/>
        <color rgb="FF000000"/>
        <rFont val="Calibri (Body)"/>
        <family val="0"/>
        <charset val="1"/>
      </rPr>
      <t xml:space="preserve">(no mechanics=1)</t>
    </r>
  </si>
  <si>
    <r>
      <rPr>
        <b val="true"/>
        <sz val="12"/>
        <color rgb="FF000000"/>
        <rFont val="Calibri"/>
        <family val="2"/>
        <charset val="1"/>
      </rPr>
      <t xml:space="preserve">Resolution of Final Motion (Feedback) </t>
    </r>
    <r>
      <rPr>
        <b val="true"/>
        <sz val="10"/>
        <color rgb="FF000000"/>
        <rFont val="Calibri (Body)"/>
        <family val="0"/>
        <charset val="1"/>
      </rPr>
      <t xml:space="preserve">[µm/ct or ˚/ct]</t>
    </r>
  </si>
  <si>
    <t xml:space="preserve">Rotary Feedback Direction</t>
  </si>
  <si>
    <t xml:space="preserve">Motion Type of feedback system</t>
  </si>
  <si>
    <t xml:space="preserve">Quantity; Function</t>
  </si>
  <si>
    <t xml:space="preserve">PNP/ NPN</t>
  </si>
  <si>
    <t xml:space="preserve">Pneumatic cylinder</t>
  </si>
  <si>
    <t xml:space="preserve">60/72V</t>
  </si>
  <si>
    <t xml:space="preserve">Resolver / LVDT</t>
  </si>
  <si>
    <t xml:space="preserve">BiSS C</t>
  </si>
  <si>
    <t xml:space="preserve">Contactless (electronic)</t>
  </si>
  <si>
    <t xml:space="preserve">NO+NC</t>
  </si>
  <si>
    <t xml:space="preserve">Stoegra
Nanotec</t>
  </si>
  <si>
    <t xml:space="preserve">SM56.3.18J3 W Z434
+ GPLE60-2S-16</t>
  </si>
  <si>
    <t xml:space="preserve">5A</t>
  </si>
  <si>
    <t xml:space="preserve">AMO Heidenhain</t>
  </si>
  <si>
    <t xml:space="preserve">LMKA2010S.1610..NN-20-3,00-1SS08-C4
LMTA4010C5-500-MF-LT01</t>
  </si>
  <si>
    <t xml:space="preserve">1</t>
  </si>
  <si>
    <t xml:space="preserve">1 µm/count</t>
  </si>
  <si>
    <t xml:space="preserve">Analog</t>
  </si>
  <si>
    <t xml:space="preserve">AMCI</t>
  </si>
  <si>
    <t xml:space="preserve">R11X-J10/7N</t>
  </si>
  <si>
    <t xml:space="preserve">SAIA-Burgess</t>
  </si>
  <si>
    <t xml:space="preserve">F4T7YCGP-UL</t>
  </si>
  <si>
    <t xml:space="preserve">2; Limit</t>
  </si>
  <si>
    <t xml:space="preserve">Schaltbau</t>
  </si>
  <si>
    <t xml:space="preserve">S970 W3L4 T 132 1- ZSSB-000000</t>
  </si>
  <si>
    <t xml:space="preserve">2; OT</t>
  </si>
  <si>
    <t xml:space="preserve">Crouzet</t>
  </si>
  <si>
    <t xml:space="preserve">83 871 306 </t>
  </si>
  <si>
    <t xml:space="preserve">1; Park</t>
  </si>
  <si>
    <t xml:space="preserve">Phytron motor specially modified with 24 AWG Pt100 wires; version with 4 motor wires.
AMO encoder was delivered with M12 connector (Option 1SS08) that was cut off for wiring.</t>
  </si>
  <si>
    <t xml:space="preserve">Piezo</t>
  </si>
  <si>
    <t xml:space="preserve">565V</t>
  </si>
  <si>
    <t xml:space="preserve">Potentiometer</t>
  </si>
  <si>
    <t xml:space="preserve">3-ToM</t>
  </si>
  <si>
    <t xml:space="preserve">Motion Safety</t>
  </si>
  <si>
    <t xml:space="preserve">HAZARDS/RISKS</t>
  </si>
  <si>
    <t xml:space="preserve">SAFETY FUNCTION 1</t>
  </si>
  <si>
    <t xml:space="preserve">SAFETY FUNCTION 2</t>
  </si>
  <si>
    <t xml:space="preserve">SAFETY FUNCTION 3</t>
  </si>
  <si>
    <t xml:space="preserve">DOCUMENTATION</t>
  </si>
  <si>
    <t xml:space="preserve">Identification</t>
  </si>
  <si>
    <t xml:space="preserve">Estimation / Evaluation</t>
  </si>
  <si>
    <t xml:space="preserve">Spec Doc ESS-xxx</t>
  </si>
  <si>
    <t xml:space="preserve">Risk Mitigation Requirements</t>
  </si>
  <si>
    <t xml:space="preserve">Mitigation ID</t>
  </si>
  <si>
    <t xml:space="preserve">ESS Function Name</t>
  </si>
  <si>
    <t xml:space="preserve">Motion Safety Function</t>
  </si>
  <si>
    <t xml:space="preserve">Link to axis #</t>
  </si>
  <si>
    <t xml:space="preserve">PL</t>
  </si>
  <si>
    <t xml:space="preserve">Reacton time [s]</t>
  </si>
  <si>
    <t xml:space="preserve">SRP/CS     In</t>
  </si>
  <si>
    <t xml:space="preserve">SRP/CS    logic</t>
  </si>
  <si>
    <t xml:space="preserve">SRP/CS Out</t>
  </si>
  <si>
    <t xml:space="preserve">Activation</t>
  </si>
  <si>
    <t xml:space="preserve">Reset</t>
  </si>
  <si>
    <t xml:space="preserve">Safety Function Specification ESS-xxx</t>
  </si>
  <si>
    <t xml:space="preserve">Additional Features / Notes / etc.</t>
  </si>
  <si>
    <t xml:space="preserve">Motion shall stop when the E-Stop button is pushed</t>
  </si>
  <si>
    <t xml:space="preserve">E-STOP</t>
  </si>
  <si>
    <t xml:space="preserve">STO</t>
  </si>
  <si>
    <t xml:space="preserve">e</t>
  </si>
  <si>
    <t xml:space="preserve">0,5</t>
  </si>
  <si>
    <t xml:space="preserve">E-Stop loop 1</t>
  </si>
  <si>
    <t xml:space="preserve">Safety relay 1</t>
  </si>
  <si>
    <t xml:space="preserve">STO drive</t>
  </si>
  <si>
    <t xml:space="preserve">Push E-Stop Button</t>
  </si>
  <si>
    <t xml:space="preserve">Reset E-Stop button; push Reset button</t>
  </si>
  <si>
    <t xml:space="preserve">Motion shall stop when the bumper strip detects a collision</t>
  </si>
  <si>
    <t xml:space="preserve">ANTI-COLL</t>
  </si>
  <si>
    <t xml:space="preserve">SS1</t>
  </si>
  <si>
    <t xml:space="preserve">b</t>
  </si>
  <si>
    <t xml:space="preserve">Bumper strip switch</t>
  </si>
  <si>
    <t xml:space="preserve">MCU</t>
  </si>
  <si>
    <t xml:space="preserve">Controller + STO drive</t>
  </si>
  <si>
    <t xml:space="preserve">Activation of switch in a collision</t>
  </si>
  <si>
    <t xml:space="preserve">Remove cause of the collision or drive axis back; manual or automatic reset?</t>
  </si>
  <si>
    <t xml:space="preserve">Safety relay 2</t>
  </si>
  <si>
    <t xml:space="preserve">4-ToM</t>
  </si>
  <si>
    <t xml:space="preserve">Motor Terminal</t>
  </si>
  <si>
    <t xml:space="preserve">Temperature</t>
  </si>
  <si>
    <t xml:space="preserve">Feedback Terminal</t>
  </si>
  <si>
    <t xml:space="preserve">Switch</t>
  </si>
  <si>
    <t xml:space="preserve">Lemo cable connector</t>
  </si>
  <si>
    <t xml:space="preserve">Lemo Sub-system connector</t>
  </si>
  <si>
    <t xml:space="preserve">MOT-cable</t>
  </si>
  <si>
    <t xml:space="preserve">ENC-RES-cable</t>
  </si>
  <si>
    <t xml:space="preserve">POT-SENS-cable</t>
  </si>
  <si>
    <t xml:space="preserve">SWI-cable</t>
  </si>
  <si>
    <t xml:space="preserve">OPT-cable</t>
  </si>
  <si>
    <t xml:space="preserve">Axes mapping</t>
  </si>
  <si>
    <t xml:space="preserve">Cable requirements</t>
  </si>
  <si>
    <t xml:space="preserve">stp</t>
  </si>
  <si>
    <t xml:space="preserve">TMP</t>
  </si>
  <si>
    <t xml:space="preserve">IN</t>
  </si>
  <si>
    <t xml:space="preserve">FGJ</t>
  </si>
  <si>
    <t xml:space="preserve">EEJ</t>
  </si>
  <si>
    <t xml:space="preserve">MOT_1 to 9</t>
  </si>
  <si>
    <t xml:space="preserve">ENC_1 to 2</t>
  </si>
  <si>
    <t xml:space="preserve">POT_1 to 2</t>
  </si>
  <si>
    <t xml:space="preserve">SWI_1 to 3</t>
  </si>
  <si>
    <t xml:space="preserve">OPT_1</t>
  </si>
  <si>
    <t xml:space="preserve">CABINET</t>
  </si>
  <si>
    <t xml:space="preserve">PNEUMATICS BOX</t>
  </si>
  <si>
    <t xml:space="preserve">FIELD CONNECTION POINT (ELCONN)</t>
  </si>
  <si>
    <t xml:space="preserve">DRIVE</t>
  </si>
  <si>
    <t xml:space="preserve">MOTOR TEMPERATURE</t>
  </si>
  <si>
    <t xml:space="preserve">SWITCHES INPUTS GROUP 1</t>
  </si>
  <si>
    <t xml:space="preserve">SWITCHES INPUTS GROUP 2</t>
  </si>
  <si>
    <t xml:space="preserve">DIGITAL Outputs</t>
  </si>
  <si>
    <t xml:space="preserve">Safety Circuits</t>
  </si>
  <si>
    <t xml:space="preserve">Cable Type</t>
  </si>
  <si>
    <t xml:space="preserve">MOT_1</t>
  </si>
  <si>
    <t xml:space="preserve">MOT_2</t>
  </si>
  <si>
    <t xml:space="preserve">MOT_3</t>
  </si>
  <si>
    <t xml:space="preserve">SENS_2</t>
  </si>
  <si>
    <t xml:space="preserve">ENC_1</t>
  </si>
  <si>
    <t xml:space="preserve">RES_1</t>
  </si>
  <si>
    <t xml:space="preserve">POT_1</t>
  </si>
  <si>
    <t xml:space="preserve">SWI_1</t>
  </si>
  <si>
    <t xml:space="preserve">SWI_2</t>
  </si>
  <si>
    <t xml:space="preserve">BRK_1</t>
  </si>
  <si>
    <t xml:space="preserve">PNEU_1</t>
  </si>
  <si>
    <t xml:space="preserve">STP</t>
  </si>
  <si>
    <t xml:space="preserve">BiSS</t>
  </si>
  <si>
    <t xml:space="preserve">OUT</t>
  </si>
  <si>
    <t xml:space="preserve">PFG</t>
  </si>
  <si>
    <t xml:space="preserve">PFJ</t>
  </si>
  <si>
    <t xml:space="preserve">RES_1 to 8</t>
  </si>
  <si>
    <t xml:space="preserve">SENS_1 to 2</t>
  </si>
  <si>
    <t xml:space="preserve">Old #</t>
  </si>
  <si>
    <t xml:space="preserve">MC Unit</t>
  </si>
  <si>
    <t xml:space="preserve">Axis ID (TC &amp; PILS)</t>
  </si>
  <si>
    <r>
      <rPr>
        <b val="true"/>
        <sz val="12"/>
        <color rgb="FF000000"/>
        <rFont val="Calibri"/>
        <family val="2"/>
        <charset val="1"/>
      </rPr>
      <t xml:space="preserve">Cabinet Type
</t>
    </r>
    <r>
      <rPr>
        <b val="true"/>
        <sz val="10"/>
        <color rgb="FF000000"/>
        <rFont val="Calibri (Body)"/>
        <family val="0"/>
        <charset val="1"/>
      </rPr>
      <t xml:space="preserve">(max. power)</t>
    </r>
  </si>
  <si>
    <t xml:space="preserve">Motion Control System (FBS Description)</t>
  </si>
  <si>
    <t xml:space="preserve">FBS Tag
Cabinet</t>
  </si>
  <si>
    <t xml:space="preserve">FBS Tag
Motion Control Electronics</t>
  </si>
  <si>
    <t xml:space="preserve">LBS Description Cabinet</t>
  </si>
  <si>
    <t xml:space="preserve">LBS Tag Cabinet</t>
  </si>
  <si>
    <t xml:space="preserve">FBS Description</t>
  </si>
  <si>
    <t xml:space="preserve">FBS Tag</t>
  </si>
  <si>
    <t xml:space="preserve">LBS Description</t>
  </si>
  <si>
    <t xml:space="preserve">LBS Tag</t>
  </si>
  <si>
    <t xml:space="preserve">FBS Tag
Sub-System</t>
  </si>
  <si>
    <t xml:space="preserve">Subsystem Connector Lemo</t>
  </si>
  <si>
    <r>
      <rPr>
        <b val="true"/>
        <sz val="12"/>
        <color rgb="FF000000"/>
        <rFont val="Calibri"/>
        <family val="2"/>
        <charset val="1"/>
      </rPr>
      <t xml:space="preserve">Custom eDrawing # for wiring beyond FCP
</t>
    </r>
    <r>
      <rPr>
        <b val="true"/>
        <sz val="10"/>
        <color rgb="FF000000"/>
        <rFont val="Calibri (Body)"/>
        <family val="0"/>
        <charset val="1"/>
      </rPr>
      <t xml:space="preserve">(Supplier)</t>
    </r>
  </si>
  <si>
    <t xml:space="preserve">Cable Connector Lemo</t>
  </si>
  <si>
    <t xml:space="preserve">Cable Length to Field [m]</t>
  </si>
  <si>
    <t xml:space="preserve">EC Terminal</t>
  </si>
  <si>
    <t xml:space="preserve">DC Bus Voltage</t>
  </si>
  <si>
    <t xml:space="preserve">RDS
Tag</t>
  </si>
  <si>
    <t xml:space="preserve">FBS Tag
Cable</t>
  </si>
  <si>
    <t xml:space="preserve">MCA cable type</t>
  </si>
  <si>
    <t xml:space="preserve">FBS Tag
Field Connection
(ELCONN)</t>
  </si>
  <si>
    <t xml:space="preserve">Connector on cable</t>
  </si>
  <si>
    <t xml:space="preserve">Connector type Lemo</t>
  </si>
  <si>
    <t xml:space="preserve">Input #</t>
  </si>
  <si>
    <t xml:space="preserve">FBS Tag
Field Connection (ELCONN)</t>
  </si>
  <si>
    <t xml:space="preserve">I1 
Func-tion</t>
  </si>
  <si>
    <t xml:space="preserve">I2
Func-tion</t>
  </si>
  <si>
    <t xml:space="preserve">I3
Func-tion</t>
  </si>
  <si>
    <t xml:space="preserve">I4
Func-tion</t>
  </si>
  <si>
    <t xml:space="preserve">MCA junction box type</t>
  </si>
  <si>
    <t xml:space="preserve">I5
Func-tion</t>
  </si>
  <si>
    <t xml:space="preserve">I6
Func-tion</t>
  </si>
  <si>
    <t xml:space="preserve">I7
Func-tion</t>
  </si>
  <si>
    <t xml:space="preserve">I8
Func-tion</t>
  </si>
  <si>
    <t xml:space="preserve">O1 
Func-tion</t>
  </si>
  <si>
    <t xml:space="preserve">O2
Func-tion</t>
  </si>
  <si>
    <t xml:space="preserve">O3
Func-tion</t>
  </si>
  <si>
    <t xml:space="preserve">O4
Func-tion</t>
  </si>
  <si>
    <t xml:space="preserve">SRP/CS logic Function 1</t>
  </si>
  <si>
    <t xml:space="preserve">SRP/CS logic Function 2</t>
  </si>
  <si>
    <t xml:space="preserve">SRP/CS logic Function 3</t>
  </si>
  <si>
    <t xml:space="preserve">Total length [m]</t>
  </si>
  <si>
    <t xml:space="preserve">PNEU</t>
  </si>
  <si>
    <t xml:space="preserve">RES</t>
  </si>
  <si>
    <t xml:space="preserve">M23</t>
  </si>
  <si>
    <t xml:space="preserve">FGG</t>
  </si>
  <si>
    <t xml:space="preserve">MCU 5001 (1.9 kW)</t>
  </si>
  <si>
    <t xml:space="preserve">INSTR Motion Control 2 (Collimation)</t>
  </si>
  <si>
    <t xml:space="preserve">=ESS.NSS.H01.INSTR.K01.K02.UH01</t>
  </si>
  <si>
    <t xml:space="preserve">=ESS.NSS.H01.INSTR.K01.K02.K01</t>
  </si>
  <si>
    <t xml:space="preserve">Hutch Roof INSTR</t>
  </si>
  <si>
    <t xml:space="preserve">+ESS.D03.110.5660</t>
  </si>
  <si>
    <t xml:space="preserve">Pneumatics Box (in-Bunker)</t>
  </si>
  <si>
    <t xml:space="preserve">=ESS.NSS.H01.INSTR.K01.K02.Q01</t>
  </si>
  <si>
    <t xml:space="preserve">Beam line INSTR</t>
  </si>
  <si>
    <t xml:space="preserve">+ESS.D03.100.5665</t>
  </si>
  <si>
    <t xml:space="preserve">Panel 2 of Beam Collimation Vaccum Vessel</t>
  </si>
  <si>
    <t xml:space="preserve">=ESS.NSS.H01.INSTR.A01.R02.R01.C01.X01</t>
  </si>
  <si>
    <t xml:space="preserve">Rp3456-7879-04 A</t>
  </si>
  <si>
    <t xml:space="preserve">EL7041</t>
  </si>
  <si>
    <t xml:space="preserve">KF702</t>
  </si>
  <si>
    <t xml:space="preserve">.WD010</t>
  </si>
  <si>
    <t xml:space="preserve">.XD010-1</t>
  </si>
  <si>
    <t xml:space="preserve">EL3214</t>
  </si>
  <si>
    <t xml:space="preserve">KF704</t>
  </si>
  <si>
    <t xml:space="preserve">.WG010</t>
  </si>
  <si>
    <t xml:space="preserve">.XG010-1</t>
  </si>
  <si>
    <t xml:space="preserve">EL5042</t>
  </si>
  <si>
    <t xml:space="preserve">KF302</t>
  </si>
  <si>
    <t xml:space="preserve">.WG011</t>
  </si>
  <si>
    <t xml:space="preserve">.XG011-1</t>
  </si>
  <si>
    <t xml:space="preserve">EL7001</t>
  </si>
  <si>
    <t xml:space="preserve">KF303</t>
  </si>
  <si>
    <t xml:space="preserve">.WG012</t>
  </si>
  <si>
    <t xml:space="preserve">.XG012-1</t>
  </si>
  <si>
    <t xml:space="preserve">EL1808</t>
  </si>
  <si>
    <t xml:space="preserve">KF402</t>
  </si>
  <si>
    <t xml:space="preserve">Lim A</t>
  </si>
  <si>
    <t xml:space="preserve">Lim B</t>
  </si>
  <si>
    <t xml:space="preserve">Park</t>
  </si>
  <si>
    <t xml:space="preserve">.WG013</t>
  </si>
  <si>
    <t xml:space="preserve">MCA-500-020</t>
  </si>
  <si>
    <t xml:space="preserve">.XG013-1</t>
  </si>
  <si>
    <t xml:space="preserve">OT A</t>
  </si>
  <si>
    <t xml:space="preserve">OT B</t>
  </si>
  <si>
    <t xml:space="preserve">/OT A</t>
  </si>
  <si>
    <t xml:space="preserve">/OT B</t>
  </si>
  <si>
    <t xml:space="preserve">.WG017</t>
  </si>
  <si>
    <t xml:space="preserve">.XG017-1</t>
  </si>
  <si>
    <t xml:space="preserve">EL2014</t>
  </si>
  <si>
    <t xml:space="preserve">KF403</t>
  </si>
  <si>
    <t xml:space="preserve">Switch 1</t>
  </si>
  <si>
    <t xml:space="preserve">Switch 2</t>
  </si>
  <si>
    <t xml:space="preserve">Example</t>
  </si>
  <si>
    <t xml:space="preserve">ser</t>
  </si>
  <si>
    <t xml:space="preserve">POT</t>
  </si>
  <si>
    <t xml:space="preserve">other</t>
  </si>
  <si>
    <t xml:space="preserve">FNG</t>
  </si>
  <si>
    <t xml:space="preserve">PIEZ_1</t>
  </si>
  <si>
    <t xml:space="preserve">Total Quant.</t>
  </si>
  <si>
    <t xml:space="preserve">SER</t>
  </si>
  <si>
    <t xml:space="preserve">INC</t>
  </si>
  <si>
    <t xml:space="preserve">SJG</t>
  </si>
  <si>
    <t xml:space="preserve">More details in latest revision of ESS-3843306 - MCA cable types</t>
  </si>
  <si>
    <t xml:space="preserve">MCU 5001b (1,9 kW)</t>
  </si>
  <si>
    <t xml:space="preserve">Feedback are pressure sensors in the Pneumatics Box; cable is of type SENS_1; Permit signals are coming from PSS with cable INTL_1</t>
  </si>
  <si>
    <t xml:space="preserve">PZO</t>
  </si>
  <si>
    <t xml:space="preserve">2</t>
  </si>
  <si>
    <t xml:space="preserve">3</t>
  </si>
  <si>
    <t xml:space="preserve">4</t>
  </si>
  <si>
    <t xml:space="preserve">Spare 1</t>
  </si>
  <si>
    <t xml:space="preserve">Spare 2</t>
  </si>
  <si>
    <t xml:space="preserve">Spare 3</t>
  </si>
  <si>
    <t xml:space="preserve">7x Pt100 sensors  (3-wire) in Selene 1</t>
  </si>
  <si>
    <t xml:space="preserve">SG1Tp:MC-Temp-01 to 07</t>
  </si>
  <si>
    <t xml:space="preserve">Vaccum vessel (inside)</t>
  </si>
  <si>
    <t xml:space="preserve">3to4</t>
  </si>
  <si>
    <t xml:space="preserve">1to4
1to3</t>
  </si>
  <si>
    <t xml:space="preserve">1x Pt100 sensors (3-wire) out Selene 1</t>
  </si>
  <si>
    <t xml:space="preserve">SG1Tp:MC-Temp-08</t>
  </si>
  <si>
    <t xml:space="preserve">Vaccum vessel top in air</t>
  </si>
  <si>
    <t xml:space="preserve">SG1Tp:MC-Temp-09</t>
  </si>
  <si>
    <t xml:space="preserve">Upstream foot in air</t>
  </si>
  <si>
    <t xml:space="preserve">SG1Tp:MC-Temp-10</t>
  </si>
  <si>
    <t xml:space="preserve">Downstream foot in air</t>
  </si>
  <si>
    <t xml:space="preserve">1x Pt100 sensors (4-wire) in Selene 1</t>
  </si>
  <si>
    <t xml:space="preserve">SG1Tp:MC-Temp-11</t>
  </si>
  <si>
    <t xml:space="preserve">Reference in Vaccum base plate</t>
  </si>
  <si>
    <t xml:space="preserve">EL3202-0010</t>
  </si>
  <si>
    <t xml:space="preserve">1x Pt100 sensors (4-wire) out Selene 1</t>
  </si>
  <si>
    <t xml:space="preserve">SG1Tp:MC-Temp-12</t>
  </si>
  <si>
    <t xml:space="preserve">Reference in air</t>
  </si>
  <si>
    <t xml:space="preserve">MCU 5001a (2,9kW)</t>
  </si>
  <si>
    <t xml:space="preserve">Spare</t>
  </si>
  <si>
    <t xml:space="preserve">Pneum. Spare 1</t>
  </si>
  <si>
    <t xml:space="preserve">Pneum. Spare 2</t>
  </si>
  <si>
    <t xml:space="preserve">SG2Tp:MC-Temp-01 to 07</t>
  </si>
  <si>
    <t xml:space="preserve">SG2Tp:MC-Temp-08</t>
  </si>
  <si>
    <t xml:space="preserve">SG2Tp:MC-Temp-09</t>
  </si>
  <si>
    <t xml:space="preserve">SG2Tp:MC-Temp-10</t>
  </si>
  <si>
    <t xml:space="preserve">SG2Tp:MC-Temp-11</t>
  </si>
  <si>
    <t xml:space="preserve">SG2Tp:MC-Temp-12</t>
  </si>
  <si>
    <t xml:space="preserve">Pneum. Spare 3</t>
  </si>
  <si>
    <t xml:space="preserve">Pneum. Spare 4</t>
  </si>
  <si>
    <t xml:space="preserve">Pneum. Spare 5</t>
  </si>
  <si>
    <t xml:space="preserve">Pneum. Spare 6</t>
  </si>
  <si>
    <t xml:space="preserve">spare</t>
  </si>
  <si>
    <t xml:space="preserve">spare 1</t>
  </si>
  <si>
    <t xml:space="preserve">spare 2</t>
  </si>
  <si>
    <t xml:space="preserve">spare 3</t>
  </si>
  <si>
    <t xml:space="preserve">Slit horizontal Gap</t>
  </si>
  <si>
    <t xml:space="preserve">Slit horizontal Center</t>
  </si>
  <si>
    <t xml:space="preserve">Slit vertical Gap</t>
  </si>
  <si>
    <t xml:space="preserve">Slit vertical Center</t>
  </si>
  <si>
    <t xml:space="preserve">5-ToM</t>
  </si>
  <si>
    <t xml:space="preserve">FBS Abreviation</t>
  </si>
  <si>
    <t xml:space="preserve">Control</t>
  </si>
  <si>
    <t xml:space="preserve">HEIMDAL</t>
  </si>
  <si>
    <t xml:space="preserve">HEIMD</t>
  </si>
  <si>
    <t xml:space="preserve">Axes</t>
  </si>
  <si>
    <t xml:space="preserve">EXTRA PILS DEVICES</t>
  </si>
  <si>
    <t xml:space="preserve">BEER</t>
  </si>
  <si>
    <t xml:space="preserve">Cabinet Type</t>
  </si>
  <si>
    <t xml:space="preserve">PTP</t>
  </si>
  <si>
    <t xml:space="preserve">TC Axis Index </t>
  </si>
  <si>
    <t xml:space="preserve">Actuator type</t>
  </si>
  <si>
    <t xml:space="preserve">PILS name
(max. 15 char.)</t>
  </si>
  <si>
    <t xml:space="preserve">PILS unit</t>
  </si>
  <si>
    <t xml:space="preserve">Temperature sensor</t>
  </si>
  <si>
    <t xml:space="preserve">Temperature unit</t>
  </si>
  <si>
    <t xml:space="preserve">Extra PILS devices</t>
  </si>
  <si>
    <t xml:space="preserve">GVL_PILS 
variable name</t>
  </si>
  <si>
    <t xml:space="preserve">Extra PILS device type</t>
  </si>
  <si>
    <t xml:space="preserve">PILS device descitpion</t>
  </si>
  <si>
    <t xml:space="preserve">BIFROST</t>
  </si>
  <si>
    <t xml:space="preserve">BIFRO</t>
  </si>
  <si>
    <t xml:space="preserve">MCS::</t>
  </si>
  <si>
    <t xml:space="preserve">e-electrical
p-pneumatic</t>
  </si>
  <si>
    <t xml:space="preserve">Shutter</t>
  </si>
  <si>
    <t xml:space="preserve">mm
degree</t>
  </si>
  <si>
    <t xml:space="preserve">x-if yes</t>
  </si>
  <si>
    <t xml:space="preserve">c-Celsius
k-Kelvin</t>
  </si>
  <si>
    <t xml:space="preserve">stTempVacuum</t>
  </si>
  <si>
    <t xml:space="preserve">temp1Vacuum</t>
  </si>
  <si>
    <t xml:space="preserve">CSPEC</t>
  </si>
  <si>
    <t xml:space="preserve">DREAM</t>
  </si>
  <si>
    <t xml:space="preserve">Test1</t>
  </si>
  <si>
    <t xml:space="preserve">Test2</t>
  </si>
  <si>
    <t xml:space="preserve">FREIA</t>
  </si>
  <si>
    <t xml:space="preserve">Test3</t>
  </si>
  <si>
    <t xml:space="preserve">INSTR</t>
  </si>
  <si>
    <t xml:space="preserve">Test4</t>
  </si>
  <si>
    <t xml:space="preserve">LOKI</t>
  </si>
  <si>
    <t xml:space="preserve">Test5</t>
  </si>
  <si>
    <t xml:space="preserve">MAGIC</t>
  </si>
  <si>
    <t xml:space="preserve">Test6</t>
  </si>
  <si>
    <t xml:space="preserve">degree</t>
  </si>
  <si>
    <t xml:space="preserve">MIRACLES</t>
  </si>
  <si>
    <t xml:space="preserve">MIRAC</t>
  </si>
  <si>
    <t xml:space="preserve">Test7</t>
  </si>
  <si>
    <t xml:space="preserve">NMX</t>
  </si>
  <si>
    <t xml:space="preserve">Test8</t>
  </si>
  <si>
    <t xml:space="preserve">ODIN</t>
  </si>
  <si>
    <t xml:space="preserve">Test9</t>
  </si>
  <si>
    <t xml:space="preserve">x</t>
  </si>
  <si>
    <t xml:space="preserve">stTemp#6Vacuum</t>
  </si>
  <si>
    <t xml:space="preserve">Temp#6Vacuum</t>
  </si>
  <si>
    <t xml:space="preserve">SKADI</t>
  </si>
  <si>
    <t xml:space="preserve">Test10</t>
  </si>
  <si>
    <t xml:space="preserve">stTemp#7Vacuum</t>
  </si>
  <si>
    <t xml:space="preserve">Temp#7Vacuum</t>
  </si>
  <si>
    <t xml:space="preserve">TBL</t>
  </si>
  <si>
    <t xml:space="preserve">Test11</t>
  </si>
  <si>
    <t xml:space="preserve">stTemp#8Vacuum</t>
  </si>
  <si>
    <t xml:space="preserve">Temp#8Vacuum</t>
  </si>
  <si>
    <t xml:space="preserve">T-REX</t>
  </si>
  <si>
    <t xml:space="preserve">Test12</t>
  </si>
  <si>
    <t xml:space="preserve">stTemp#9Vacuum</t>
  </si>
  <si>
    <t xml:space="preserve">Temp#9Vacuum</t>
  </si>
  <si>
    <t xml:space="preserve">VESPA</t>
  </si>
  <si>
    <t xml:space="preserve">Test13</t>
  </si>
  <si>
    <t xml:space="preserve">stTemp#10Vacuum</t>
  </si>
  <si>
    <t xml:space="preserve">Temp#10Vacuum</t>
  </si>
  <si>
    <t xml:space="preserve">Test14</t>
  </si>
  <si>
    <t xml:space="preserve">stTemp#11Vacuum</t>
  </si>
  <si>
    <t xml:space="preserve">Temp#11Vacuum</t>
  </si>
  <si>
    <t xml:space="preserve">Test15</t>
  </si>
  <si>
    <t xml:space="preserve">stSel1RobotClutch</t>
  </si>
  <si>
    <t xml:space="preserve">OpenClutchRobotS1</t>
  </si>
  <si>
    <t xml:space="preserve">Test16</t>
  </si>
  <si>
    <t xml:space="preserve">stSel1CartClutch</t>
  </si>
  <si>
    <t xml:space="preserve">OpenClutchCartS1</t>
  </si>
  <si>
    <t xml:space="preserve">Test17</t>
  </si>
  <si>
    <t xml:space="preserve">Test18</t>
  </si>
  <si>
    <t xml:space="preserve">Test19</t>
  </si>
  <si>
    <t xml:space="preserve">Test20</t>
  </si>
  <si>
    <t xml:space="preserve">Test21</t>
  </si>
  <si>
    <t xml:space="preserve">Test22</t>
  </si>
  <si>
    <t xml:space="preserve">Test23</t>
  </si>
  <si>
    <t xml:space="preserve">Test24</t>
  </si>
  <si>
    <t xml:space="preserve">Test25</t>
  </si>
  <si>
    <t xml:space="preserve">Test26</t>
  </si>
  <si>
    <t xml:space="preserve">Test27</t>
  </si>
  <si>
    <t xml:space="preserve">Test28</t>
  </si>
  <si>
    <t xml:space="preserve">Test29</t>
  </si>
  <si>
    <t xml:space="preserve">Pneu Spare 1</t>
  </si>
  <si>
    <t xml:space="preserve">Test30</t>
  </si>
  <si>
    <t xml:space="preserve">Pneu Spare 2</t>
  </si>
  <si>
    <t xml:space="preserve">Test31</t>
  </si>
  <si>
    <t xml:space="preserve">Test32</t>
  </si>
  <si>
    <t xml:space="preserve">Test33</t>
  </si>
  <si>
    <t xml:space="preserve">Test34</t>
  </si>
  <si>
    <t xml:space="preserve">Test35</t>
  </si>
  <si>
    <t xml:space="preserve">Test36</t>
  </si>
  <si>
    <t xml:space="preserve">Test37</t>
  </si>
  <si>
    <t xml:space="preserve">Test38</t>
  </si>
  <si>
    <t xml:space="preserve">Test39</t>
  </si>
  <si>
    <t xml:space="preserve">Test40</t>
  </si>
  <si>
    <t xml:space="preserve">Test41</t>
  </si>
  <si>
    <t xml:space="preserve">Test42</t>
  </si>
  <si>
    <t xml:space="preserve">Test43</t>
  </si>
  <si>
    <t xml:space="preserve">Test44</t>
  </si>
  <si>
    <t xml:space="preserve">Test45</t>
  </si>
  <si>
    <t xml:space="preserve">Test46</t>
  </si>
  <si>
    <t xml:space="preserve">Test47</t>
  </si>
  <si>
    <t xml:space="preserve">Test48</t>
  </si>
  <si>
    <t xml:space="preserve">Test49</t>
  </si>
  <si>
    <t xml:space="preserve">Test50</t>
  </si>
  <si>
    <t xml:space="preserve">Test51</t>
  </si>
  <si>
    <t xml:space="preserve">Test52</t>
  </si>
  <si>
    <t xml:space="preserve">Test53</t>
  </si>
  <si>
    <t xml:space="preserve">Test54</t>
  </si>
  <si>
    <t xml:space="preserve">Test55</t>
  </si>
  <si>
    <t xml:space="preserve">Test56</t>
  </si>
  <si>
    <t xml:space="preserve">Test57</t>
  </si>
  <si>
    <t xml:space="preserve">Test58</t>
  </si>
  <si>
    <t xml:space="preserve">Test59</t>
  </si>
  <si>
    <t xml:space="preserve">Test60</t>
  </si>
  <si>
    <t xml:space="preserve">Test61</t>
  </si>
  <si>
    <t xml:space="preserve">Test62</t>
  </si>
  <si>
    <t xml:space="preserve">Test63</t>
  </si>
  <si>
    <t xml:space="preserve">Test64</t>
  </si>
  <si>
    <t xml:space="preserve">Test65</t>
  </si>
  <si>
    <t xml:space="preserve">Test66</t>
  </si>
  <si>
    <t xml:space="preserve">Test67</t>
  </si>
  <si>
    <t xml:space="preserve">Test68</t>
  </si>
  <si>
    <t xml:space="preserve">Test69</t>
  </si>
  <si>
    <t xml:space="preserve">Test70</t>
  </si>
  <si>
    <t xml:space="preserve">Test71</t>
  </si>
  <si>
    <t xml:space="preserve">Test72</t>
  </si>
  <si>
    <t xml:space="preserve">Test73</t>
  </si>
  <si>
    <t xml:space="preserve">Test74</t>
  </si>
  <si>
    <t xml:space="preserve">Test75</t>
  </si>
  <si>
    <t xml:space="preserve">Test76</t>
  </si>
  <si>
    <t xml:space="preserve">mm</t>
  </si>
  <si>
    <t xml:space="preserve">Test77</t>
  </si>
  <si>
    <t xml:space="preserve">Test78</t>
  </si>
  <si>
    <t xml:space="preserve">Test79</t>
  </si>
  <si>
    <t xml:space="preserve">Test80</t>
  </si>
  <si>
    <t xml:space="preserve">Test81</t>
  </si>
  <si>
    <t xml:space="preserve">Test82</t>
  </si>
  <si>
    <t xml:space="preserve">Test83</t>
  </si>
  <si>
    <t xml:space="preserve">Test84</t>
  </si>
  <si>
    <t xml:space="preserve">Test85</t>
  </si>
  <si>
    <t xml:space="preserve">Definitions</t>
  </si>
  <si>
    <t xml:space="preserve">Introduction</t>
  </si>
  <si>
    <t xml:space="preserve">Purpose</t>
  </si>
  <si>
    <t xml:space="preserve">Purpose of the Table-of-Motion: To provide easy one-stop access to vital information in the design, construction, commissioning and operation phase of ESS Neutron Instruments:
•   To give an overview of motion axes on an instrument including their distribution over the different parts of the FBS structure. This is also to understand where to find documentation of the motion mechanics in CHESS.
•   To collect and constantly revise functional, non-functional and environmental requirements of the axis applications during the different construction phases
•   To identify safety requirements
•   To give an overview of the selected motion components to be able to
        - Check fulfilment of the requirements
        - Check adherence to the standards
        - Get an overview of the spread of non-standard selections
        - Support planning of spare part allocation
•   To define the distribution of axes over the different motion control cabinets
•   To provide input into the hardware design (Electrical design, control components selection and ePlan drawing) of the single motion controller cabinet by
        - Identifying standard setups of axes
        - Mapping the drives, feedback and I/O terminals to the different axes
        - Defining the use of digital inputs for switches and motion states
        - Defining the base for naming/tagging of components in ePlan
        - Defining additional requirements on the motion controller for those "non-standard" axes
        - Defining the safety circuit - if applicable-
        - Defining special requirements affecting multiple axes
•   To provide input into the programming of the controller (TwinCAT design and EPICS interface)
</t>
  </si>
  <si>
    <t xml:space="preserve">What is included?</t>
  </si>
  <si>
    <t xml:space="preserve">What axes shall be included in the ToM?
• All axes of Standard Motion Control: Supposed to be controlled by the 16 Ax. Control Cabinet or the Shutter Control Cabinet
• Passive axes with (typically) manual motion control and readings of position feedback and position switches
• Multi-Axes systems like Robots or Hexapods typically coming with their own controller are filled in a single line for information purpose
• 
</t>
  </si>
  <si>
    <t xml:space="preserve">What's not included?</t>
  </si>
  <si>
    <t xml:space="preserve">What axes shall not be included in the ToM?
• Chopper axes
• Motion control for crane
• Motion control for cave sliding doors and roof hatches as they have their own motion control box
• 
</t>
  </si>
  <si>
    <t xml:space="preserve">Colour Coding</t>
  </si>
  <si>
    <t xml:space="preserve">Standard input cells</t>
  </si>
  <si>
    <t xml:space="preserve">Standard color for all cells where information is to filled in by the user of the ToM (if not being the protected Headline)</t>
  </si>
  <si>
    <t xml:space="preserve">Linked cells</t>
  </si>
  <si>
    <t xml:space="preserve">Some cells in sheet 2 and 4 are linked to other sheets (typically sheet 1) to have a single input point for the information. They are locked for input but are readable in order to understand the link to the origin of that information. There is no password on the lock.
Typically these cells are colored light blue, but in some cases also green cells are linked cells.</t>
  </si>
  <si>
    <t xml:space="preserve">Axis Numbers / IDs</t>
  </si>
  <si>
    <t xml:space="preserve">Cells in this color show the axis numbers / IDs; numbers in sheet 4 and 5 are linked to sheet 3; also used for the instrument name and document details as linked from the "Revision Sheet" and the "General Information" sheet</t>
  </si>
  <si>
    <t xml:space="preserve">Axis line of that color is showing an example of how to fill the table</t>
  </si>
  <si>
    <t xml:space="preserve">Manual Calculation</t>
  </si>
  <si>
    <t xml:space="preserve">This color is indicating a header of a column where the values have to be calculated manually from data in other columns and/or from the design of the axis</t>
  </si>
  <si>
    <t xml:space="preserve">Not applicable / Intentionally left blank</t>
  </si>
  <si>
    <r>
      <rPr>
        <sz val="11"/>
        <color rgb="FF000000"/>
        <rFont val="Calibri"/>
        <family val="2"/>
        <charset val="1"/>
      </rPr>
      <t xml:space="preserve">This color is used where cells are not applicable or not used for the application and thus are intentionally left blank; the idea behind is to destinguish between cells which are </t>
    </r>
    <r>
      <rPr>
        <b val="true"/>
        <sz val="11"/>
        <color rgb="FF000000"/>
        <rFont val="Calibri"/>
        <family val="2"/>
        <charset val="1"/>
      </rPr>
      <t xml:space="preserve">not yet</t>
    </r>
    <r>
      <rPr>
        <sz val="11"/>
        <color rgb="FF000000"/>
        <rFont val="Calibri"/>
        <family val="2"/>
        <charset val="1"/>
      </rPr>
      <t xml:space="preserve"> filled (white) and cells that don't need to be filled. Some areas in the template are already prefilled with this color under the assumption that they are not used on most instruments. Shall be changed if necessary.</t>
    </r>
  </si>
  <si>
    <t xml:space="preserve">This part fully complies to the ESS MCAG motion control component standard list; a spare part is provided by MCAG.</t>
  </si>
  <si>
    <t xml:space="preserve">Partially compliant </t>
  </si>
  <si>
    <t xml:space="preserve">This part does not fully comply to the ESS MCAG motion control component standard list; it is not necessary for the instrument team to provide a spare part as it can be either covered by MCAG standard parts or is an industrial standard part readily available from a number of second source suppliers or is a part with a very low probability to fail.</t>
  </si>
  <si>
    <t xml:space="preserve">Non-compliant </t>
  </si>
  <si>
    <t xml:space="preserve">This part does not comply to the ESS MCAG motion control component standard list; a spare part is to be provided by the Instrument Team before commissioning.</t>
  </si>
  <si>
    <t xml:space="preserve">Work in Progress</t>
  </si>
  <si>
    <t xml:space="preserve">These cells have an identified issue and need to be checked and/or changed</t>
  </si>
  <si>
    <t xml:space="preserve">1-ToM-Requirements</t>
  </si>
  <si>
    <r>
      <rPr>
        <sz val="11"/>
        <color rgb="FF000000"/>
        <rFont val="Calibri"/>
        <family val="2"/>
        <charset val="1"/>
      </rPr>
      <t xml:space="preserve">A textual description of the function of the axis ( e.g. </t>
    </r>
    <r>
      <rPr>
        <b val="true"/>
        <sz val="11"/>
        <color rgb="FF000000"/>
        <rFont val="Calibri"/>
        <family val="2"/>
        <charset val="1"/>
      </rPr>
      <t xml:space="preserve">Slit3-Upper Blade</t>
    </r>
    <r>
      <rPr>
        <sz val="11"/>
        <color rgb="FF000000"/>
        <rFont val="Calibri"/>
        <family val="2"/>
        <charset val="1"/>
      </rPr>
      <t xml:space="preserve">)</t>
    </r>
  </si>
  <si>
    <t xml:space="preserve">ESS Name</t>
  </si>
  <si>
    <t xml:space="preserve">The name of the axis according to the ESS naming convention in ESS-0000757 to compose the different EPICS Process Variables (PV) for that axis. 
at the same time short but descriptive enough it can also serve as:
• Short function tag for naming and labelling of cables and connectors
• Axis name in P&amp;IDs, ePlan drawings or any other MCA documentation
• Axis tag in NICOS  etc</t>
  </si>
  <si>
    <r>
      <rPr>
        <b val="true"/>
        <sz val="11"/>
        <color rgb="FF000000"/>
        <rFont val="Calibri"/>
        <family val="2"/>
        <charset val="1"/>
      </rPr>
      <t xml:space="preserve">Naming and numbering of axes and instrument's Sub-Systems shall be unified:
</t>
    </r>
    <r>
      <rPr>
        <sz val="11"/>
        <color rgb="FF000000"/>
        <rFont val="Calibri"/>
        <family val="2"/>
        <charset val="1"/>
      </rPr>
      <t xml:space="preserve">• Monitors shall be numbered M1 to Mx in the direction of beam
• Slit sets shall be numbered SLIT1 to SLITXx in the direction of beam! A name can be added to describe the function and group the slit sets (collimation, sample, pinhole slit1 to slitn etc.)
• The order of axes of a typical 2D slit set is: Yp-Left blade, Ym-Right blade, Zp-Upper blade, Zm-Lower blade
• A typical sample stage is an assembly of lifting, linear, gonio (cradle) and rotary stages in the order Lin:Z, Lin:X, Lift:Y, Tilt:Rx, Tilt:Ry, Rot:Rz.</t>
    </r>
  </si>
  <si>
    <t xml:space="preserve">Name of the axis as defined by the scientific user (e.g. like omega, phi, theta etc.). Most likely this name will appear as such on the NICOS user interface.</t>
  </si>
  <si>
    <t xml:space="preserve">Sub-System (FBS Description)</t>
  </si>
  <si>
    <r>
      <rPr>
        <sz val="11"/>
        <color rgb="FF000000"/>
        <rFont val="Calibri"/>
        <family val="2"/>
        <charset val="1"/>
      </rPr>
      <t xml:space="preserve">A textual description of the Instruments Sub-system to which the axis belongs, identical with the description of the FBS tag in CHESS (e.g. </t>
    </r>
    <r>
      <rPr>
        <b val="true"/>
        <sz val="11"/>
        <color rgb="FF000000"/>
        <rFont val="Calibri"/>
        <family val="2"/>
        <charset val="1"/>
      </rPr>
      <t xml:space="preserve">Neutron Slit Set 3</t>
    </r>
    <r>
      <rPr>
        <sz val="11"/>
        <color rgb="FF000000"/>
        <rFont val="Calibri"/>
        <family val="2"/>
        <charset val="1"/>
      </rPr>
      <t xml:space="preserve">)</t>
    </r>
  </si>
  <si>
    <r>
      <rPr>
        <sz val="11"/>
        <color rgb="FF000000"/>
        <rFont val="Calibri"/>
        <family val="2"/>
        <charset val="1"/>
      </rPr>
      <t xml:space="preserve">The FBS (Facility Breakdown Structure) tag of the Instruments Sub-system to which the axis belongs (e.g.</t>
    </r>
    <r>
      <rPr>
        <b val="true"/>
        <i val="true"/>
        <sz val="11"/>
        <color rgb="FF000000"/>
        <rFont val="Calibri"/>
        <family val="2"/>
        <charset val="1"/>
      </rPr>
      <t xml:space="preserve">  =ESS.NSS.H01.LOKI.A01.R03.R01.R05 </t>
    </r>
    <r>
      <rPr>
        <i val="true"/>
        <sz val="11"/>
        <color rgb="FF000000"/>
        <rFont val="Calibri"/>
        <family val="2"/>
        <charset val="1"/>
      </rPr>
      <t xml:space="preserve">or simply</t>
    </r>
    <r>
      <rPr>
        <b val="true"/>
        <i val="true"/>
        <sz val="11"/>
        <color rgb="FF000000"/>
        <rFont val="Calibri"/>
        <family val="2"/>
        <charset val="1"/>
      </rPr>
      <t xml:space="preserve"> =LOKI.A01.R03.R01.R05</t>
    </r>
    <r>
      <rPr>
        <i val="true"/>
        <sz val="11"/>
        <color rgb="FF000000"/>
        <rFont val="Calibri"/>
        <family val="2"/>
        <charset val="1"/>
      </rPr>
      <t xml:space="preserve">)</t>
    </r>
    <r>
      <rPr>
        <sz val="11"/>
        <color rgb="FF000000"/>
        <rFont val="Calibri"/>
        <family val="2"/>
        <charset val="1"/>
      </rPr>
      <t xml:space="preserve">; use a 'sign before the = to indicaste that this is not an equation: '=LOKI.A01.R03.R01.R05</t>
    </r>
  </si>
  <si>
    <t xml:space="preserve">Project Info</t>
  </si>
  <si>
    <t xml:space="preserve">The new two empty columns can be used for project related information and filled by the instrument team according to their own needs; examples could be:
• Distribution of Responsibilities for (Sub-) Systems / axes among instrument building partners
• Old WBS numbers
• Own project numbers or names for (Sub-) Systems / axes</t>
  </si>
  <si>
    <t xml:space="preserve">The supplier for the Instruments Sub-system (the old Custom/off-the-shelf column). This is typically the partner facility or some specialised external engineering supplier for custom parts or an industrial manufacturer for commercial off-the-shelf (COTS) products
A COTS device is defined, as regards MC Integration, as an assembly that is provided by manufacturer, with a proven track record in the design and fabrication of the device type that is being produced. It must be factory ready to complete a Site Acceptance Test without the addition of any extra motion control components. The device must be supplied with all relevant documentation, including BOM, a copy of verification/QA testing, warranty information, CE marking, electrical &amp; mechanical drawings, a spare parts list and contact details for customer support. Devices that do not match the above criteria will be regarded as custom devices. </t>
  </si>
  <si>
    <t xml:space="preserve">Axis orientation</t>
  </si>
  <si>
    <r>
      <rPr>
        <sz val="11"/>
        <color rgb="FF000000"/>
        <rFont val="Calibri"/>
        <family val="2"/>
        <charset val="1"/>
      </rPr>
      <t xml:space="preserve">Describes the direction of motion of the </t>
    </r>
    <r>
      <rPr>
        <b val="true"/>
        <sz val="11"/>
        <color rgb="FF000000"/>
        <rFont val="Calibri"/>
        <family val="2"/>
        <charset val="1"/>
      </rPr>
      <t xml:space="preserve">final axis as seen on the instrument (not the motor)</t>
    </r>
    <r>
      <rPr>
        <sz val="11"/>
        <color rgb="FF000000"/>
        <rFont val="Calibri"/>
        <family val="2"/>
        <charset val="1"/>
      </rPr>
      <t xml:space="preserve">. The convention comes from </t>
    </r>
    <r>
      <rPr>
        <b val="true"/>
        <sz val="11"/>
        <color rgb="FF000000"/>
        <rFont val="Calibri"/>
        <family val="2"/>
        <charset val="1"/>
      </rPr>
      <t xml:space="preserve">"Instrument Source Coordinate System (ISCS)" as defined in ESS-0035090</t>
    </r>
    <r>
      <rPr>
        <sz val="11"/>
        <color rgb="FF000000"/>
        <rFont val="Calibri"/>
        <family val="2"/>
        <charset val="1"/>
      </rPr>
      <t xml:space="preserve"> and is defined as:
X = Translates along the beam axis
Y = Translates perpendicular to beam axis and on the horizontal plane
Z = Translates perpendicular to beam axis and on the vertical or gravity plane
If there are two axes in one direction, like a slit system for example, the convention will be that Yp is the left axis when facing the direction of neutron travel (Y+) and Yn will be the right (Y-); Zp will be the upper slit (Z+) and Zn will be the lower (Z-).
Rx = Rotates around the X axis
Ry = Rotates around the Y axis
Rz = Rotates around the Z axis
</t>
    </r>
    <r>
      <rPr>
        <b val="true"/>
        <sz val="11"/>
        <color rgb="FF000000"/>
        <rFont val="Calibri"/>
        <family val="2"/>
        <charset val="1"/>
      </rPr>
      <t xml:space="preserve">If the line is for a special purpose motion controller with multiple axes, e.g. a robot or hexapod, please choose "multi".</t>
    </r>
  </si>
  <si>
    <t xml:space="preserve">Linear motion or rotary motion - This refers to the movement of the load - e.g. a slit system may use a rotary motor, but the load (slit blades) moves with a linear trajectory -&gt; Linear motion.</t>
  </si>
  <si>
    <t xml:space="preserve">Refers to the power source used to move a load - compressed gas / electric current.</t>
  </si>
  <si>
    <t xml:space="preserve">Travel Range [mm or °]</t>
  </si>
  <si>
    <r>
      <rPr>
        <sz val="11"/>
        <color rgb="FF000000"/>
        <rFont val="Calibri"/>
        <family val="2"/>
        <charset val="1"/>
      </rPr>
      <t xml:space="preserve">The range refers to the distance between the maximum and minimum positions of the element to be moved, in the case of a linear system. It refers to the maximium angular displacement in the case of a rotary system. A rotary system that should be capable of continual rotation should be indicated in the comment section.
</t>
    </r>
    <r>
      <rPr>
        <b val="true"/>
        <sz val="11"/>
        <color rgb="FF000000"/>
        <rFont val="Calibri"/>
        <family val="2"/>
        <charset val="1"/>
      </rPr>
      <t xml:space="preserve">The travel range in this column is the max. travel the axis shall do in normal positioning use and corresponds to the green line a)  ("Specified Range") in the slide to the right side.</t>
    </r>
  </si>
  <si>
    <t xml:space="preserve">Accuracy [mm or °]</t>
  </si>
  <si>
    <t xml:space="preserve">Accuracy is the maximum variation within the travel range between each position compared to its reference 
position (true value) in both directions. 
It is the range derived from the combination of the mean bi-directional systematic positioning errors and 
the standard deviation of the bi-directional positioning using a coverage factor k = 2.</t>
  </si>
  <si>
    <t xml:space="preserve">Repeatability [mm or °]</t>
  </si>
  <si>
    <r>
      <rPr>
        <sz val="11"/>
        <color rgb="FF000000"/>
        <rFont val="Calibri"/>
        <family val="2"/>
        <charset val="1"/>
      </rPr>
      <t xml:space="preserve">Repeatability at a certain position is the range derived from the standard deviation with a coverage factor of 2.
</t>
    </r>
    <r>
      <rPr>
        <b val="true"/>
        <sz val="11"/>
        <color rgb="FF000000"/>
        <rFont val="Calibri"/>
        <family val="2"/>
        <charset val="1"/>
      </rPr>
      <t xml:space="preserve"> Ri ~ 4σ</t>
    </r>
    <r>
      <rPr>
        <sz val="11"/>
        <color rgb="FF000000"/>
        <rFont val="Calibri"/>
        <family val="2"/>
        <charset val="1"/>
      </rPr>
      <t xml:space="preserve">i
Repeatability</t>
    </r>
    <r>
      <rPr>
        <b val="true"/>
        <sz val="11"/>
        <color rgb="FF000000"/>
        <rFont val="Calibri"/>
        <family val="2"/>
        <charset val="1"/>
      </rPr>
      <t xml:space="preserve"> (unidirectional</t>
    </r>
    <r>
      <rPr>
        <sz val="11"/>
        <color rgb="FF000000"/>
        <rFont val="Calibri"/>
        <family val="2"/>
        <charset val="1"/>
      </rPr>
      <t xml:space="preserve">) is the maximum value of the repeatability of positioning at any position Pi 
along the travel range approaching from one direction.
Repeatabilit</t>
    </r>
    <r>
      <rPr>
        <b val="true"/>
        <sz val="11"/>
        <color rgb="FF000000"/>
        <rFont val="Calibri"/>
        <family val="2"/>
        <charset val="1"/>
      </rPr>
      <t xml:space="preserve">y (bidirectiona</t>
    </r>
    <r>
      <rPr>
        <sz val="11"/>
        <color rgb="FF000000"/>
        <rFont val="Calibri"/>
        <family val="2"/>
        <charset val="1"/>
      </rPr>
      <t xml:space="preserve">l) is the maximum value of any of the unidirectional repeatabilities</t>
    </r>
    <r>
      <rPr>
        <b val="true"/>
        <sz val="11"/>
        <color rgb="FF000000"/>
        <rFont val="Calibri"/>
        <family val="2"/>
        <charset val="1"/>
      </rPr>
      <t xml:space="preserve">.
R =max. [Ri]
</t>
    </r>
    <r>
      <rPr>
        <sz val="11"/>
        <color rgb="FF000000"/>
        <rFont val="Calibri"/>
        <family val="2"/>
        <charset val="1"/>
      </rPr>
      <t xml:space="preserve">
For more details check</t>
    </r>
    <r>
      <rPr>
        <b val="true"/>
        <sz val="11"/>
        <color rgb="FF000000"/>
        <rFont val="Calibri"/>
        <family val="2"/>
        <charset val="1"/>
      </rPr>
      <t xml:space="preserve"> ISO230-2 2016</t>
    </r>
    <r>
      <rPr>
        <sz val="11"/>
        <color rgb="FF000000"/>
        <rFont val="Calibri"/>
        <family val="2"/>
        <charset val="1"/>
      </rPr>
      <t xml:space="preserve">.</t>
    </r>
  </si>
  <si>
    <r>
      <rPr>
        <b val="true"/>
        <sz val="11"/>
        <color rgb="FF000000"/>
        <rFont val="Calibri"/>
        <family val="2"/>
        <charset val="1"/>
      </rPr>
      <t xml:space="preserve">Absolute</t>
    </r>
    <r>
      <rPr>
        <sz val="11"/>
        <color rgb="FF000000"/>
        <rFont val="Calibri"/>
        <family val="2"/>
        <charset val="1"/>
      </rPr>
      <t xml:space="preserve">: Refers to an feedback system that provides an absolute position. Does not require homing at startup. Depending on technology this could be an encoder, a resolver, a potentiometer etc.
</t>
    </r>
    <r>
      <rPr>
        <b val="true"/>
        <sz val="11"/>
        <color rgb="FF000000"/>
        <rFont val="Calibri"/>
        <family val="2"/>
        <charset val="1"/>
      </rPr>
      <t xml:space="preserve">Incremental</t>
    </r>
    <r>
      <rPr>
        <sz val="11"/>
        <color rgb="FF000000"/>
        <rFont val="Calibri"/>
        <family val="2"/>
        <charset val="1"/>
      </rPr>
      <t xml:space="preserve">: An incremental feedback provides position information relative to a known position - requires homing at startup.
</t>
    </r>
    <r>
      <rPr>
        <b val="true"/>
        <sz val="11"/>
        <color rgb="FF000000"/>
        <rFont val="Calibri"/>
        <family val="2"/>
        <charset val="1"/>
      </rPr>
      <t xml:space="preserve">Other:</t>
    </r>
    <r>
      <rPr>
        <sz val="11"/>
        <color rgb="FF000000"/>
        <rFont val="Calibri"/>
        <family val="2"/>
        <charset val="1"/>
      </rPr>
      <t xml:space="preserve"> Other feedback systems could be a system of position switches/sensors or a feedback through external sensors like the neutron detector response or an interferometer
</t>
    </r>
    <r>
      <rPr>
        <b val="true"/>
        <sz val="11"/>
        <color rgb="FF000000"/>
        <rFont val="Calibri"/>
        <family val="2"/>
        <charset val="1"/>
      </rPr>
      <t xml:space="preserve">No feedback</t>
    </r>
    <r>
      <rPr>
        <sz val="11"/>
        <color rgb="FF000000"/>
        <rFont val="Calibri"/>
        <family val="2"/>
        <charset val="1"/>
      </rPr>
      <t xml:space="preserve">: Pure open loop positioning e.g. with stepper motors or only between two fixed end positions</t>
    </r>
  </si>
  <si>
    <t xml:space="preserve">Refers to the requirement that the position of an axis has a temporal relation to that of another axis. </t>
  </si>
  <si>
    <t xml:space="preserve">Refers to the requirement that the feedback from an axis has a temporal relation to that of a signal/sensor. </t>
  </si>
  <si>
    <t xml:space="preserve">Refers to the feature of moving the axis and acquiring neutron data at the same time. The chronological relationship between neutron data and the actual position of the axis is ensured by time stamping the position data and related them later in the data analysis to the neutron data. 
The precision of the position and the speed of the movement are defining the requirements on the latency of the timing system. This will be determind later in the design process. Here it is only important to understand whether the scan option is required or not for this axis.</t>
  </si>
  <si>
    <t xml:space="preserve">Load (Kg)</t>
  </si>
  <si>
    <t xml:space="preserve">Refers to the mass of the load that is to be moved.</t>
  </si>
  <si>
    <t xml:space="preserve">Refers to the torque/force required to move the load. Refers to the load - do not allow any compensation for gearboxes etc. For situation where a load will required different torque levels for different directions of motion (e.g. movements with a Z-component), this should be noted in the comments section.</t>
  </si>
  <si>
    <t xml:space="preserve">Speed</t>
  </si>
  <si>
    <t xml:space="preserve">Refers to the maximum speed at which the load will be moved during normal operation.</t>
  </si>
  <si>
    <t xml:space="preserve">Acceleration</t>
  </si>
  <si>
    <t xml:space="preserve">Refers to the maximum rate of change of speed required.</t>
  </si>
  <si>
    <t xml:space="preserve">Refers to the requirement for the system to have a self locking gear train or an active braking system - external to the holding torque or detent torque of the motor.</t>
  </si>
  <si>
    <t xml:space="preserve">Refers to the installation type. A fixed system is intended to remain in it's position from installation until an upgrade or major intervention is required. 
A removable system maybe installed or removed regularly depending on the configuration of the instrument for the experiment underway (e.g. in the sample area).</t>
  </si>
  <si>
    <t xml:space="preserve">Harsh Enviroments</t>
  </si>
  <si>
    <r>
      <rPr>
        <sz val="11"/>
        <color rgb="FF000000"/>
        <rFont val="Calibri"/>
        <family val="2"/>
        <charset val="1"/>
      </rPr>
      <t xml:space="preserve">Contrary to classical harsh environments like Dust, Dirt, Moisture, Chemicals, Seawater etc. for ESS Instruments we have three environmental influences to consider in different areas:
• Vacuum
• Ionising radiation (neutron, gamma)
• DC magnetic field
More details on classifications of Harsh Environments can be found in </t>
    </r>
    <r>
      <rPr>
        <b val="true"/>
        <sz val="11"/>
        <color rgb="FF000000"/>
        <rFont val="Calibri"/>
        <family val="2"/>
        <charset val="1"/>
      </rPr>
      <t xml:space="preserve">ESS-0439471</t>
    </r>
    <r>
      <rPr>
        <sz val="11"/>
        <color rgb="FF000000"/>
        <rFont val="Calibri"/>
        <family val="2"/>
        <charset val="1"/>
      </rPr>
      <t xml:space="preserve"> and on confluence: </t>
    </r>
    <r>
      <rPr>
        <b val="true"/>
        <sz val="11"/>
        <color rgb="FF000000"/>
        <rFont val="Calibri"/>
        <family val="2"/>
        <charset val="1"/>
      </rPr>
      <t xml:space="preserve">https://confluence.esss.lu.se/display/MCAG/Harsh+Environment</t>
    </r>
  </si>
  <si>
    <t xml:space="preserve">Refers to the environmental conditions in which the motion control components (motors/encoders/end switches) will be placed.
If some of the components are intended to be placed outside the vacuum (e.g. with a mechanical vacuum feedthrough) please make a note in the comments section.</t>
  </si>
  <si>
    <t xml:space="preserve">Environment</t>
  </si>
  <si>
    <t xml:space="preserve">Comments</t>
  </si>
  <si>
    <t xml:space="preserve">Refers to the environmental conditions in which the motion control components (motors/encoders/end switches) will be placed.
Approximate estimates required only (low/medium/high) - Detailed information should be provided if/when available.</t>
  </si>
  <si>
    <t xml:space="preserve">&gt; 10 mbar (Atmosphere)</t>
  </si>
  <si>
    <r>
      <rPr>
        <sz val="12"/>
        <color rgb="FF000000"/>
        <rFont val="Calibri"/>
        <family val="2"/>
        <charset val="1"/>
      </rPr>
      <t xml:space="preserve">10 to 10</t>
    </r>
    <r>
      <rPr>
        <vertAlign val="superscript"/>
        <sz val="12"/>
        <color rgb="FF000000"/>
        <rFont val="Calibri"/>
        <family val="2"/>
        <charset val="1"/>
      </rPr>
      <t xml:space="preserve">-3</t>
    </r>
    <r>
      <rPr>
        <sz val="12"/>
        <color rgb="FF000000"/>
        <rFont val="Calibri"/>
        <family val="2"/>
        <charset val="1"/>
      </rPr>
      <t xml:space="preserve"> mbar (Rough)</t>
    </r>
  </si>
  <si>
    <r>
      <rPr>
        <sz val="12"/>
        <color rgb="FF000000"/>
        <rFont val="Calibri"/>
        <family val="2"/>
        <charset val="1"/>
      </rPr>
      <t xml:space="preserve">10</t>
    </r>
    <r>
      <rPr>
        <vertAlign val="superscript"/>
        <sz val="12"/>
        <color rgb="FF000000"/>
        <rFont val="Calibri"/>
        <family val="2"/>
        <charset val="1"/>
      </rPr>
      <t xml:space="preserve">-4</t>
    </r>
    <r>
      <rPr>
        <sz val="12"/>
        <color rgb="FF000000"/>
        <rFont val="Calibri"/>
        <family val="2"/>
        <charset val="1"/>
      </rPr>
      <t xml:space="preserve"> to 10</t>
    </r>
    <r>
      <rPr>
        <vertAlign val="superscript"/>
        <sz val="12"/>
        <color rgb="FF000000"/>
        <rFont val="Calibri"/>
        <family val="2"/>
        <charset val="1"/>
      </rPr>
      <t xml:space="preserve">-6</t>
    </r>
    <r>
      <rPr>
        <sz val="12"/>
        <color rgb="FF000000"/>
        <rFont val="Calibri"/>
        <family val="2"/>
        <charset val="1"/>
      </rPr>
      <t xml:space="preserve"> mbar</t>
    </r>
  </si>
  <si>
    <t xml:space="preserve">UHV not used</t>
  </si>
  <si>
    <t xml:space="preserve">Radiation (dose / 10y)</t>
  </si>
  <si>
    <t xml:space="preserve">&lt; 1 kGy</t>
  </si>
  <si>
    <t xml:space="preserve">1 kGy to 100 kGy</t>
  </si>
  <si>
    <t xml:space="preserve">100 kGy to 3 MGy</t>
  </si>
  <si>
    <t xml:space="preserve">DC Magnetic field</t>
  </si>
  <si>
    <t xml:space="preserve">&lt; 1mT</t>
  </si>
  <si>
    <t xml:space="preserve">1 mT to 1T</t>
  </si>
  <si>
    <t xml:space="preserve">Refers to the environmental conditions in which the motion control components (motors/encoders/end switches) will be placed.
Only reference is for cryogenic temperatures are anticipated.</t>
  </si>
  <si>
    <t xml:space="preserve">Safety Critical - PSS interface</t>
  </si>
  <si>
    <t xml:space="preserve">Refers to the requirement for the axis to be linked to the Personnel Safety System (e.g. shutter systems).</t>
  </si>
  <si>
    <t xml:space="preserve">Refers to the requirement for the axis to have a local machine protection to prevent local damage to the same or another instrument's Sub-System (e.g. whereby an axis movement could cause a vacuum seal or a neutron detector to break).</t>
  </si>
  <si>
    <t xml:space="preserve">Refers to the area/room where the axis motion control components are located/installed. It is defined as a node in the LBS (Local Breakdown Structure).</t>
  </si>
  <si>
    <r>
      <rPr>
        <sz val="11"/>
        <color rgb="FF000000"/>
        <rFont val="Calibri"/>
        <family val="2"/>
        <charset val="1"/>
      </rPr>
      <t xml:space="preserve">Refers to the location of the axis motion control components on the instrument </t>
    </r>
    <r>
      <rPr>
        <b val="true"/>
        <sz val="11"/>
        <color rgb="FF000000"/>
        <rFont val="Calibri"/>
        <family val="2"/>
        <charset val="1"/>
      </rPr>
      <t xml:space="preserve">(Bunker/Guide Section/Cave).</t>
    </r>
  </si>
  <si>
    <t xml:space="preserve">Refers to the aproximate distance of the motion control components from the moderator.</t>
  </si>
  <si>
    <t xml:space="preserve">2-ToM-Components</t>
  </si>
  <si>
    <t xml:space="preserve">Brand/Model/Part #</t>
  </si>
  <si>
    <t xml:space="preserve">These are the columns for the manufacturers/suppliers specification of the different component types (not the distributor or reseller denomination); the part number shall include all options/specification to be able to serve as an order specification for spare part management.
• Motor and gearbox (if applicable): if motor and gearbox are separate components from different suppliers, both part #s have to be filled in 2 lines of the same cell;
• Feedback: For linear encoders with separate reding heads both, the part # for the head and the scale needs to be filled in;
After finalisation of the design the cells for the part #s need to be color coded according to the definitions above (for adherence to the MC components standard).</t>
  </si>
  <si>
    <t xml:space="preserve">Driver DC-bus Voltage or Air pressure</t>
  </si>
  <si>
    <t xml:space="preserve">48V for applications with small stepper motors, 60/72V for applications with large stepper motors, 48V for small servo motors and 565V for large servo motors. N/A for Piezo Motors. To facilitate electrical design and the choice of driver and cabling DC-bus voltages other than 48V for stepper motors shall be avoided as much as possible.
For pneumatic actuators the pressure of the actual supply circuit shall be noted (as adjusted in the Pneumatics Box), the maximum is 5.5bar.</t>
  </si>
  <si>
    <t xml:space="preserve">Set Current</t>
  </si>
  <si>
    <t xml:space="preserve">In a first approach this shall be the max. current the motor is designed to; together with the DC voltage this is an important criterium to select the right drive in the motion cabinet design; if during tests and commissioning a lower number is determined, the value needs to be adapted.</t>
  </si>
  <si>
    <t xml:space="preserve">Gearbox Reduction Ratio</t>
  </si>
  <si>
    <t xml:space="preserve">This is the ratio of the gearbox directly connected to the motor (supplied separate or as part of the motor); if not present the ratio shall be 1.</t>
  </si>
  <si>
    <t xml:space="preserve">Ratio of Mechanics, Pitch</t>
  </si>
  <si>
    <t xml:space="preserve">For a final linear movement this is the move of the mechanics during a full revolution of the motor (in mm/revolution), i.e. the pitch of the screw or the circumference of the pully in a belt drive ; 
For a final rotary movement this is the ratio of the motor revolutions to the final revolution of the mechanics (a unit-less number), i.e. the ratio of the worm gear or of the circumferences of the pullies in a belt drive;</t>
  </si>
  <si>
    <t xml:space="preserve">Resolution of Final Motion (Motor)</t>
  </si>
  <si>
    <t xml:space="preserve">Resolution of the final movement when a stepper motor is used on the basis of the motor resolution and the mechanics in between. 
The resolution for the motor needs to be calculated manually and filled in. The unit will be added automatically according to the type of final movement.</t>
  </si>
  <si>
    <t xml:space="preserve">This is the direction a motor needs to turn (CW, CCW) for moving the positioning system in the forward (positive, +)  direction.
The motion direction is defined when looking to the motor flange from the shaft side (analog to IEC 60034-8).</t>
  </si>
  <si>
    <t xml:space="preserve">Max. Motor Speed</t>
  </si>
  <si>
    <r>
      <rPr>
        <sz val="11"/>
        <color rgb="FF000000"/>
        <rFont val="Calibri"/>
        <family val="2"/>
        <charset val="1"/>
      </rPr>
      <t xml:space="preserve">This is the max. motor speed (in RPM) necessary to reach the reqired max. speed defined in sheet 1. The calculation behind takes the value from sheet 1 and the ratio of gearbox and spindle from the columns on sheet 2.
</t>
    </r>
    <r>
      <rPr>
        <b val="true"/>
        <sz val="11"/>
        <color rgb="FFFF0000"/>
        <rFont val="Calibri (Body)"/>
        <family val="0"/>
        <charset val="1"/>
      </rPr>
      <t xml:space="preserve">ATTENTION!</t>
    </r>
    <r>
      <rPr>
        <sz val="11"/>
        <color rgb="FF000000"/>
        <rFont val="Calibri"/>
        <family val="2"/>
        <charset val="1"/>
      </rPr>
      <t xml:space="preserve"> The prefilled formula is only valid for linear motion with gearbox and spindle and needs to be adapted to any different kind of motion or mechanical configuration.</t>
    </r>
  </si>
  <si>
    <t xml:space="preserve">Encoder Supply Voltage</t>
  </si>
  <si>
    <t xml:space="preserve">There are standardised supply voltages available in the control system:
• 5V for incremental encoders and absolute BiSS-C encoders; 
• 9V for absolute BiSS-C encoders;
• 24V for absolute SSI encoders and BiSS-C encoders;
No supply voltage is needed for resolvers and potentiometers as they do not have electronics build in.</t>
  </si>
  <si>
    <t xml:space="preserve">Encoder Resolution or Scale Pitch</t>
  </si>
  <si>
    <r>
      <rPr>
        <sz val="11"/>
        <color rgb="FF000000"/>
        <rFont val="Calibri"/>
        <family val="2"/>
        <charset val="1"/>
      </rPr>
      <t xml:space="preserve">For rotary feedback systems this is the resolution in counts/revolution:
• For incremental encoders this is the reading of the pulses/rotation on one of the outputs (quadrature reading will be covered by the interpolation factor)
• For digital absolut rotary encoders this is the single-turn resolution typically given in bits and converted in steps/revolution before filling;
• For analog signals (resolver, potentiometer) the resolution is defined by the A/D conversion in the electronics of the terminal. A typical value is 12 bit = 4096 steps per resolver revolution or max. potentiometer travel, but this can be adjusted to higher resolution if the noise levels are low enough.
For linear feedback systems this is the pure pitch of the scale in mm without any interpolation in the reading head or in case of a potentiometer the whole travel length divided by the resolution of the A/D conversion.
</t>
    </r>
    <r>
      <rPr>
        <b val="true"/>
        <sz val="11"/>
        <color rgb="FFFF0000"/>
        <rFont val="Calibri (Body)"/>
        <family val="0"/>
        <charset val="1"/>
      </rPr>
      <t xml:space="preserve">ATTENTION</t>
    </r>
    <r>
      <rPr>
        <sz val="11"/>
        <color rgb="FFFF0000"/>
        <rFont val="Calibri (Body)"/>
        <family val="0"/>
        <charset val="1"/>
      </rPr>
      <t xml:space="preserve">:</t>
    </r>
    <r>
      <rPr>
        <sz val="11"/>
        <color rgb="FF000000"/>
        <rFont val="Calibri"/>
        <family val="2"/>
        <charset val="1"/>
      </rPr>
      <t xml:space="preserve"> Some partial arc applications are using linear encoder reading heads for feedback. Here the resolution of the reading head (typically given in µm) has to be converted into an angular resolution (in fractions of a degree) with the help of the radius of the scale.</t>
    </r>
  </si>
  <si>
    <t xml:space="preserve">Multiturn or Interpolation</t>
  </si>
  <si>
    <t xml:space="preserve">For digital absolut rotary encoders this is the max. number of rotations counted in the encoder (before overrun);
For linear encoders this is the ratio of interpolation in the reading head; dividing the scale pitch with the interpolation ratio gives the effective resolution of the encoder;
For incremental encoders the quadrature reading is typically included in the interpolation number (to be checked); thus for a simple incremental encoder the interpolation factor is 4.</t>
  </si>
  <si>
    <t xml:space="preserve">Resolution of Final Motion (Feedback)</t>
  </si>
  <si>
    <t xml:space="preserve">Resolution of feedback reading on the final movement on the basis of the encoder resolution and the mechanics in between. 
The resolution depends on the feedback integration and needs to be calculated manually and filled in. The unit will be added automatically according to the type of final movement.</t>
  </si>
  <si>
    <t xml:space="preserve">This is the direction a rotary feedback (ecoder, resolver etc.) needs to turn (CW, CCW) for moving the positioning system in the forward (positive, +)  direction.
The motion direction is defined when looking to the encoder flange from the shaft side (analog to the definition for motors in IEC 60034-8).
The direction may be the same or opposite to the motor direction, depending on the mounting position of the feedback system in the power train.</t>
  </si>
  <si>
    <t xml:space="preserve">Switches Groups</t>
  </si>
  <si>
    <t xml:space="preserve">Switches of the same type and function (e.g. limit switches) can be combined in one column group. 3 groups are available. If more than 3 groups are necessary, the information needs to go into the Comments column.</t>
  </si>
  <si>
    <t xml:space="preserve">Switches Type</t>
  </si>
  <si>
    <t xml:space="preserve">This column specifies the type of switches used for the different functions:
• Mechanical Switches with an actuator on the moving part of the mechanics (standard setup).
• Magnetic (Reed) Switches for contact-less magnetic actuation typically with pneumatic actuators; still no electronics inside the switch.
• Other Contact-less Switches like inductive proximity switches; only in exceptional cases as to avoid electronics whenever possible.</t>
  </si>
  <si>
    <t xml:space="preserve">Switches Quantity</t>
  </si>
  <si>
    <t xml:space="preserve">This is the combined number of switches in this group (i.e. with the same functionality); a typical number is 2 for switches at both ends of the travel range like Limit, End Position Detection or Safe stop switches and 1 for some dedicated function switches (Home, Park Position, Interlock etc.), although for redundancy reasons they may have 2 contacts needing two inputs on the control electronics side.</t>
  </si>
  <si>
    <t xml:space="preserve">Switches Function</t>
  </si>
  <si>
    <t xml:space="preserve">Possible functionalities of switches defined as digital input classes for axes in the TwinCAT project:
• #1: Limit switches (Limit or Lim A,  Lim B)
• #2: End position detection (EndPos A, EndPos B)
• #3: Home switch (Home)
• #4: Park position detection (Park)
• #5, #6: Overtravel switches (OT A, OT B)
• #7: Interlock (Interlock)
• #8: Speed Limit (Speed)
• #9, #10: Collision avoidance (Anti Coll)
• #11: Fast Stop of Drive (Fast Stop)</t>
  </si>
  <si>
    <t xml:space="preserve">This indicates the type of digital input needed on the motion electronics with PNP connecting to 24V on the switch side (standard setup at ESS) and NPN connecting to 0V; as this is only relevant for switches with output electronics, typically N/A shall be selected for mechanical and Reed switches (at least for those without output electronics).</t>
  </si>
  <si>
    <t xml:space="preserve">Shall be selected according to the selected switch type, contact or switching mode. NC is typically used for any safety related switches (Limit, Safe Stop, Interlock, Permit, Speed Limit, Collision avoidance) and NO for any position detection switches (End position, Home position, Park Position).
For applications with limited maintenance access, both contacts could be used for redundancy (e.g. EndPos A = NO contact, /EndPos A = NC contact).</t>
  </si>
  <si>
    <t xml:space="preserve">MCU 5001</t>
  </si>
  <si>
    <t xml:space="preserve">MCU 5002</t>
  </si>
  <si>
    <t xml:space="preserve">MCU 5003</t>
  </si>
  <si>
    <t xml:space="preserve">MCU 6001</t>
  </si>
  <si>
    <t xml:space="preserve">MCU 6002</t>
  </si>
  <si>
    <t xml:space="preserve">3-Motion Safety Requirements</t>
  </si>
  <si>
    <t xml:space="preserve">Cabinet Infrastructure</t>
  </si>
  <si>
    <t xml:space="preserve">200 W</t>
  </si>
  <si>
    <t xml:space="preserve">100 W</t>
  </si>
  <si>
    <t xml:space="preserve">tbd</t>
  </si>
  <si>
    <t xml:space="preserve">eBus</t>
  </si>
  <si>
    <t xml:space="preserve">170 W</t>
  </si>
  <si>
    <t xml:space="preserve">24V Redundant</t>
  </si>
  <si>
    <t xml:space="preserve">530W</t>
  </si>
  <si>
    <t xml:space="preserve">250W</t>
  </si>
  <si>
    <t xml:space="preserve">250 W</t>
  </si>
  <si>
    <t xml:space="preserve">4-ToM-Axes Mapping</t>
  </si>
  <si>
    <t xml:space="preserve">48V Stepper Motors</t>
  </si>
  <si>
    <t xml:space="preserve">max. 500W per power supply for 8 motors</t>
  </si>
  <si>
    <t xml:space="preserve">max. 500W per power supply for 6 motors</t>
  </si>
  <si>
    <t xml:space="preserve">MC Unit / Axis ID</t>
  </si>
  <si>
    <t xml:space="preserve">A Motion Control (MC) unit is a Mounting Plate with one CPU, typically mounted in its own cabinet at a dedicated installation location along the instrument. MC units are numbered consecutively; the axis ID numbering starts at 1 with a typical max of 16 (real) axes in each unit.</t>
  </si>
  <si>
    <t xml:space="preserve">48V Technosoft</t>
  </si>
  <si>
    <t xml:space="preserve">max. 500W per power supply for 1 or 2 motors</t>
  </si>
  <si>
    <t xml:space="preserve">included in line above</t>
  </si>
  <si>
    <r>
      <rPr>
        <sz val="11"/>
        <color rgb="FF000000"/>
        <rFont val="Calibri"/>
        <family val="2"/>
        <charset val="1"/>
      </rPr>
      <t xml:space="preserve">This is defining the type of MC unit used for that group of axes. These are the different standard types currently designed by MCAG:
• MCU 5001: 16Ax. Base Motion Control Cabinet (3,1 kW)
• MCU 5002: 2Ax. Servo Motion Control Cabinet (with an option of additional 6 stepper motor axes) (9,1 kW)
• MCU 5003: Piezo Motion Control Cabinet (for SmarAct linear piezo modules + an option of additional 6 stepper motor axes) (1,1 kW)
• MCU 6001: Shutter Motion Control Cabinet (with an option of additional 2 pneumatic and 6 stepper motor axes) (1.1 kW)
The power numbers are rated max. power needs for the cabinets when used to its full capability. This value depends on the type and number of axes connected (as decided by the axes mapping) and is lower for the actual implementation. 
</t>
    </r>
    <r>
      <rPr>
        <b val="true"/>
        <sz val="11"/>
        <color rgb="FFFF0000"/>
        <rFont val="Calibri (Body)"/>
        <family val="0"/>
        <charset val="1"/>
      </rPr>
      <t xml:space="preserve">ATTENTION!</t>
    </r>
    <r>
      <rPr>
        <sz val="11"/>
        <color rgb="FF000000"/>
        <rFont val="Calibri"/>
        <family val="2"/>
        <charset val="1"/>
      </rPr>
      <t xml:space="preserve"> This lower value shall be calculated and filled into the cell together with the cabinet type (as input for the power feeding installation).</t>
    </r>
  </si>
  <si>
    <t xml:space="preserve">400V VFD (servo)</t>
  </si>
  <si>
    <t xml:space="preserve">Rated Power of the motor (max. 8.3kW) + 250W Power dissipation (AX5000, filters and reactors)</t>
  </si>
  <si>
    <t xml:space="preserve">FBS</t>
  </si>
  <si>
    <t xml:space="preserve">These columns are for the FBS description and the FBS tags of the motion control electronics and the cabinet. This information is important for the ePlan drawings and the definition of the starting  point (A) of the cables to the instrument systems (field devices) when adding the cable into the ESS Cable Data Base (CDB).</t>
  </si>
  <si>
    <t xml:space="preserve">Location / LBS</t>
  </si>
  <si>
    <t xml:space="preserve">These are the corresponding columns for the LBS of the cabinet.</t>
  </si>
  <si>
    <t xml:space="preserve">Total (max.)</t>
  </si>
  <si>
    <t xml:space="preserve">2.9 kW</t>
  </si>
  <si>
    <t xml:space="preserve">9.6 kW</t>
  </si>
  <si>
    <t xml:space="preserve">1.3 kW</t>
  </si>
  <si>
    <t xml:space="preserve">1kW</t>
  </si>
  <si>
    <t xml:space="preserve">Field Connection Point (ELCONN)</t>
  </si>
  <si>
    <t xml:space="preserve">The Field Connection Point is the end point (B) of the cable from the cabinet and thus the interface to the internal cabling of the instrument sub system. This could be a panel, a junction box or the MC component itself. Again FBS and LBS are important for the right entry in the CDB with the Field Connection Point already belonging to the FBS node of the instrument sub system. This should be the same top node for the sub system as in sheet 1, but depending on the exact placement of the connection and the combination with other sub systems, the actual FBS tag of the point could well be on another node e.g. on a different or on a parallel level.
ELCONN is the acronym used by the Common Electrical Project (CEP) for this connection point.</t>
  </si>
  <si>
    <t xml:space="preserve">Subsystem Connector / Cable Connector Lemo</t>
  </si>
  <si>
    <t xml:space="preserve">These columns are defining the types of Lemo connectors forming the connector pair at the field connection point (end point B), one on the sub-system side (male) and one on the cable from the cabinet (female). The cable connector column is linked to the cable name/tag columns further right in the sheet (motor cable, feedback cable etc.).
Typical connector combinations are in the slide on the right side.</t>
  </si>
  <si>
    <t xml:space="preserve">Cable Length</t>
  </si>
  <si>
    <t xml:space="preserve">The approx. cable length for the motion control cables between the cabinet and the Field Connection Point. These lengths are going into into the calculation of instrument requirements for the different MCA cable types in the columns to the very right of sheet 4.
In a first approach these lengths are estimated from the 3D drawings of the instrument. Later in the project the exact numbers can be taken from the Aveva E3D drawings of the Common Electrical Project (CEP).</t>
  </si>
  <si>
    <t xml:space="preserve">Terminal</t>
  </si>
  <si>
    <r>
      <rPr>
        <sz val="11"/>
        <color rgb="FF000000"/>
        <rFont val="Calibri"/>
        <family val="2"/>
        <charset val="1"/>
      </rPr>
      <t xml:space="preserve">This column refers to the different types of EtherCAT terminals/slaves that are typically arranged in groups of 4 axes and need to be distributed to the axes consecutively. Currently these types are:
• Drives: </t>
    </r>
    <r>
      <rPr>
        <b val="true"/>
        <sz val="11"/>
        <color rgb="FF000000"/>
        <rFont val="Calibri"/>
        <family val="2"/>
        <charset val="1"/>
      </rPr>
      <t xml:space="preserve">stp</t>
    </r>
    <r>
      <rPr>
        <sz val="11"/>
        <color rgb="FF000000"/>
        <rFont val="Calibri"/>
        <family val="2"/>
        <charset val="1"/>
      </rPr>
      <t xml:space="preserve"> (small Stepper, EL7041), </t>
    </r>
    <r>
      <rPr>
        <b val="true"/>
        <sz val="11"/>
        <color rgb="FF000000"/>
        <rFont val="Calibri"/>
        <family val="2"/>
        <charset val="1"/>
      </rPr>
      <t xml:space="preserve">STP</t>
    </r>
    <r>
      <rPr>
        <sz val="11"/>
        <color rgb="FF000000"/>
        <rFont val="Calibri"/>
        <family val="2"/>
        <charset val="1"/>
      </rPr>
      <t xml:space="preserve"> (large Stepper iPOS8020), </t>
    </r>
    <r>
      <rPr>
        <b val="true"/>
        <sz val="11"/>
        <color rgb="FF000000"/>
        <rFont val="Calibri"/>
        <family val="2"/>
        <charset val="1"/>
      </rPr>
      <t xml:space="preserve">PNEU</t>
    </r>
    <r>
      <rPr>
        <sz val="11"/>
        <color rgb="FF000000"/>
        <rFont val="Calibri"/>
        <family val="2"/>
        <charset val="1"/>
      </rPr>
      <t xml:space="preserve"> (4x Digital Out 24V/2A, EL2044), </t>
    </r>
    <r>
      <rPr>
        <b val="true"/>
        <sz val="11"/>
        <color rgb="FF000000"/>
        <rFont val="Calibri"/>
        <family val="2"/>
        <charset val="1"/>
      </rPr>
      <t xml:space="preserve">ser</t>
    </r>
    <r>
      <rPr>
        <sz val="11"/>
        <color rgb="FF000000"/>
        <rFont val="Calibri"/>
        <family val="2"/>
        <charset val="1"/>
      </rPr>
      <t xml:space="preserve"> (small Servo, EL7211), </t>
    </r>
    <r>
      <rPr>
        <b val="true"/>
        <sz val="11"/>
        <color rgb="FF000000"/>
        <rFont val="Calibri"/>
        <family val="2"/>
        <charset val="1"/>
      </rPr>
      <t xml:space="preserve">SER</t>
    </r>
    <r>
      <rPr>
        <sz val="11"/>
        <color rgb="FF000000"/>
        <rFont val="Calibri"/>
        <family val="2"/>
        <charset val="1"/>
      </rPr>
      <t xml:space="preserve"> (large Servo, AX5206), </t>
    </r>
    <r>
      <rPr>
        <b val="true"/>
        <sz val="11"/>
        <color rgb="FF000000"/>
        <rFont val="Calibri"/>
        <family val="2"/>
        <charset val="1"/>
      </rPr>
      <t xml:space="preserve">PZO</t>
    </r>
    <r>
      <rPr>
        <sz val="11"/>
        <color rgb="FF000000"/>
        <rFont val="Calibri"/>
        <family val="2"/>
        <charset val="1"/>
      </rPr>
      <t xml:space="preserve"> (Piezo SmarAct)
• Motor Temperature: </t>
    </r>
    <r>
      <rPr>
        <b val="true"/>
        <sz val="11"/>
        <color rgb="FF000000"/>
        <rFont val="Calibri"/>
        <family val="2"/>
        <charset val="1"/>
      </rPr>
      <t xml:space="preserve">TMP</t>
    </r>
    <r>
      <rPr>
        <sz val="11"/>
        <color rgb="FF000000"/>
        <rFont val="Calibri"/>
        <family val="2"/>
        <charset val="1"/>
      </rPr>
      <t xml:space="preserve"> (4xPt100, EL3214)
• Feedback: </t>
    </r>
    <r>
      <rPr>
        <b val="true"/>
        <sz val="11"/>
        <color rgb="FF000000"/>
        <rFont val="Calibri"/>
        <family val="2"/>
        <charset val="1"/>
      </rPr>
      <t xml:space="preserve">SSI</t>
    </r>
    <r>
      <rPr>
        <sz val="11"/>
        <color rgb="FF000000"/>
        <rFont val="Calibri"/>
        <family val="2"/>
        <charset val="1"/>
      </rPr>
      <t xml:space="preserve"> (2x SSI encoder, EL5002), </t>
    </r>
    <r>
      <rPr>
        <b val="true"/>
        <sz val="11"/>
        <color rgb="FF000000"/>
        <rFont val="Calibri"/>
        <family val="2"/>
        <charset val="1"/>
      </rPr>
      <t xml:space="preserve">BiSS</t>
    </r>
    <r>
      <rPr>
        <sz val="11"/>
        <color rgb="FF000000"/>
        <rFont val="Calibri"/>
        <family val="2"/>
        <charset val="1"/>
      </rPr>
      <t xml:space="preserve"> (2x BiSS-C encoder, EL5042), </t>
    </r>
    <r>
      <rPr>
        <b val="true"/>
        <sz val="11"/>
        <color rgb="FF000000"/>
        <rFont val="Calibri"/>
        <family val="2"/>
        <charset val="1"/>
      </rPr>
      <t xml:space="preserve">RES</t>
    </r>
    <r>
      <rPr>
        <sz val="11"/>
        <color rgb="FF000000"/>
        <rFont val="Calibri"/>
        <family val="2"/>
        <charset val="1"/>
      </rPr>
      <t xml:space="preserve"> (Resolver, EL7201), </t>
    </r>
    <r>
      <rPr>
        <b val="true"/>
        <sz val="11"/>
        <color rgb="FF000000"/>
        <rFont val="Calibri"/>
        <family val="2"/>
        <charset val="1"/>
      </rPr>
      <t xml:space="preserve">POT</t>
    </r>
    <r>
      <rPr>
        <sz val="11"/>
        <color rgb="FF000000"/>
        <rFont val="Calibri"/>
        <family val="2"/>
        <charset val="1"/>
      </rPr>
      <t xml:space="preserve"> (5x Potentiometer, EL3255), </t>
    </r>
    <r>
      <rPr>
        <b val="true"/>
        <sz val="11"/>
        <color rgb="FF000000"/>
        <rFont val="Calibri"/>
        <family val="2"/>
        <charset val="1"/>
      </rPr>
      <t xml:space="preserve">INC</t>
    </r>
    <r>
      <rPr>
        <sz val="11"/>
        <color rgb="FF000000"/>
        <rFont val="Calibri"/>
        <family val="2"/>
        <charset val="1"/>
      </rPr>
      <t xml:space="preserve"> (incremental encoder EL5101), </t>
    </r>
    <r>
      <rPr>
        <b val="true"/>
        <sz val="11"/>
        <color rgb="FF000000"/>
        <rFont val="Calibri"/>
        <family val="2"/>
        <charset val="1"/>
      </rPr>
      <t xml:space="preserve">Other</t>
    </r>
    <r>
      <rPr>
        <sz val="11"/>
        <color rgb="FF000000"/>
        <rFont val="Calibri"/>
        <family val="2"/>
        <charset val="1"/>
      </rPr>
      <t xml:space="preserve"> (pressure sensors in the Pneumatics Box EL3174-0002)
• Switches: </t>
    </r>
    <r>
      <rPr>
        <b val="true"/>
        <sz val="11"/>
        <color rgb="FF000000"/>
        <rFont val="Calibri"/>
        <family val="2"/>
        <charset val="1"/>
      </rPr>
      <t xml:space="preserve">IN</t>
    </r>
    <r>
      <rPr>
        <sz val="11"/>
        <color rgb="FF000000"/>
        <rFont val="Calibri"/>
        <family val="2"/>
        <charset val="1"/>
      </rPr>
      <t xml:space="preserve"> (8x Digital in, EL1808), </t>
    </r>
    <r>
      <rPr>
        <b val="true"/>
        <sz val="11"/>
        <color rgb="FF000000"/>
        <rFont val="Calibri"/>
        <family val="2"/>
        <charset val="1"/>
      </rPr>
      <t xml:space="preserve">OUT</t>
    </r>
    <r>
      <rPr>
        <sz val="11"/>
        <color rgb="FF000000"/>
        <rFont val="Calibri"/>
        <family val="2"/>
        <charset val="1"/>
      </rPr>
      <t xml:space="preserve"> (4x Digital out, 24V, 0.5A, EL2014)</t>
    </r>
  </si>
  <si>
    <t xml:space="preserve">FBS Tag of Cable</t>
  </si>
  <si>
    <r>
      <rPr>
        <sz val="11"/>
        <color rgb="FF000000"/>
        <rFont val="Calibri"/>
        <family val="2"/>
        <charset val="1"/>
      </rPr>
      <t xml:space="preserve">For the FBS tagging the cable still belongs to the FBS of the control electronics (linked to and transferred from an earlier column). The FBS part of the tag needs to be complemented with the RDS tag of the cable from ePlan (WD0xx, WG0xx). The RDS naming of the cables in ePlan is following a dedicated numbering scheme (slide to the right).
</t>
    </r>
    <r>
      <rPr>
        <b val="true"/>
        <sz val="11"/>
        <color rgb="FF000000"/>
        <rFont val="Calibri"/>
        <family val="2"/>
        <charset val="1"/>
      </rPr>
      <t xml:space="preserve">As the cables belong to the FBS of the cabinet they are also following the axis numbering convention of the cabinet.</t>
    </r>
  </si>
  <si>
    <t xml:space="preserve">MCA Cable Type</t>
  </si>
  <si>
    <r>
      <rPr>
        <sz val="11"/>
        <color rgb="FF000000"/>
        <rFont val="Calibri"/>
        <family val="2"/>
        <charset val="1"/>
      </rPr>
      <t xml:space="preserve">MCA cable type according to function, type of terminal it connects to and environment as defined in ESS-3843306. The drop-down menue is based on the classes in the cables requirements columns on the very right of the sheet. </t>
    </r>
    <r>
      <rPr>
        <b val="true"/>
        <sz val="11"/>
        <color rgb="FF000000"/>
        <rFont val="Calibri"/>
        <family val="2"/>
        <charset val="1"/>
      </rPr>
      <t xml:space="preserve">Cable types not listed shall be selected as "Other" with more details in the Comments column</t>
    </r>
    <r>
      <rPr>
        <sz val="11"/>
        <color rgb="FF000000"/>
        <rFont val="Calibri"/>
        <family val="2"/>
        <charset val="1"/>
      </rPr>
      <t xml:space="preserve">; lengths and quantity needs to be calculated manually.</t>
    </r>
  </si>
  <si>
    <t xml:space="preserve">FBS Tag of Field Connection (ELCONN) / Connector on cable</t>
  </si>
  <si>
    <r>
      <rPr>
        <sz val="11"/>
        <color rgb="FF000000"/>
        <rFont val="Calibri"/>
        <family val="2"/>
        <charset val="1"/>
      </rPr>
      <t xml:space="preserve">For the FBS tagging the field connection already belongs to the FBS of the sub-system, the cable plugs in to (linked to and transferred from an earlier column). The FBS part of the tag needs to be complemented with the RDS tag of the cable connector from ePlan (XD0xx, XG0xx), typically with a -1 at the end for the first instance. The RDS naming of connectors in ePlan is following the same numbering scheme than for the cables (slide to the right).
</t>
    </r>
    <r>
      <rPr>
        <b val="true"/>
        <sz val="11"/>
        <color rgb="FF000000"/>
        <rFont val="Calibri"/>
        <family val="2"/>
        <charset val="1"/>
      </rPr>
      <t xml:space="preserve">However, the axis numbering for the connectors is following the convention of the subsystem and might be different from the cable numbering!</t>
    </r>
  </si>
  <si>
    <r>
      <rPr>
        <b val="true"/>
        <sz val="11"/>
        <color rgb="FFFF0000"/>
        <rFont val="Calibri (Body)"/>
        <family val="0"/>
        <charset val="1"/>
      </rPr>
      <t xml:space="preserve">ATTENTION!</t>
    </r>
    <r>
      <rPr>
        <sz val="11"/>
        <color rgb="FF000000"/>
        <rFont val="Calibri"/>
        <family val="2"/>
        <charset val="1"/>
      </rPr>
      <t xml:space="preserve"> All cables of one axis are typically connecting to the same Field Connection Point (FCP) with the corresponding FBS part of the tag already being linked as described before. However, pneumatic axes are using two connection points:
• For the junction box of the end position detection switches the connection point is as usual at the instrument sub system.
• All drives of pneumatic axes in one cabinet connect with one common multicore cable to the corresponding Pneumatics Box. There is also one cable to the Pneumatics Box for pressure sensing of all axes. The links for the FBS part of the tags of the cable and the FCP have to be adapted accordingly. This comes with some special arrangements: 
    -  The MCA cable type for the drive cable is PNEU_1; the RDS letter is WDx9 (with x being the first axis in the cabinet with a pneumatic axis)
    -  The FCP is always the terminal block XD01 in the Pneumatics Box.
    -  The MCA cable type for the feedback cable is SENS_1 (not listed in the drop-down menue, so "Other" has to be selected with some specification in the Comment-column; the RDS letter is WGx9 (with x being the first axis in the cabinet with a pneumatic axis)
    -  The FCP is always the terminal block XG01 in the Pneumatics Box.</t>
    </r>
  </si>
  <si>
    <t xml:space="preserve">Motor Temperature: Cable Tag</t>
  </si>
  <si>
    <t xml:space="preserve">This column is only to be filled if the Pt100 sensor for the motor is not included in the motor cable.</t>
  </si>
  <si>
    <t xml:space="preserve">Same classification applies as in the 2-ToM-Components sheet; here the single switches have to be distributed to the inputs.
• Limit or End Position A and B to Inputs 1 and 2 (of group 1)
• /Limit or /End Position A and B to Inputs 3 and 4 (of group 1) -if applicable-
• Overtravel A and B to Inputs 3 and 4 (of group 1) or Inputs 1 and 2 (of group 2) if a different cable/junction box is used
• Other switches shall be distributed over the residual inputs
The wiring is independent from the motor direction in the column before; this information shall only be used for the right linking in TwinCAT.</t>
  </si>
  <si>
    <t xml:space="preserve">Digital Outputs</t>
  </si>
  <si>
    <r>
      <rPr>
        <sz val="11"/>
        <color rgb="FF000000"/>
        <rFont val="Calibri"/>
        <family val="2"/>
        <charset val="1"/>
      </rPr>
      <t xml:space="preserve">There are 4 digital outputs per axis on a terminal EL2014. This terminal is following directly the EL1808 for each axis. Output 1 and output 3 of each terminal are already fixed assigned to power the switches group 1 and 2 of each axis. O2 and O4 are free for a brake, a clutch or pneumatic feeds dedicated to this axis.
</t>
    </r>
    <r>
      <rPr>
        <b val="true"/>
        <sz val="11"/>
        <color rgb="FF000000"/>
        <rFont val="Calibri"/>
        <family val="2"/>
        <charset val="1"/>
      </rPr>
      <t xml:space="preserve">Attention!: If the brake needs more than 0.5A an additional terminal EL2044 needs to be mounted on the very end of the I/O terminal row (DIN rail 4 in MCU 5001x).</t>
    </r>
  </si>
  <si>
    <t xml:space="preserve">Cable Requirements</t>
  </si>
  <si>
    <t xml:space="preserve">These columns are collecting the total cable lengths of the different MCA cable types for the whole instrument project to facilitate ordering. The calculation is based on the cabling distance between the cabinet and the Field Connection Point for each axis (in column "Cable Length") and the MCA cable class listed in the different columns for the components connection. 
Listed are the most common MCA cable types only. All other types have to be added manually to the order list. Cables to pneumatic boxes ("PNEU") have another cabling distance and have to be added manually as well.</t>
  </si>
  <si>
    <t xml:space="preserve">Typical comments in this column include:
• Definition of cable types that are not in the drop-down menue and thus listed as "others" (e.g. SENS_1 for pressure sensor reading)
• Power need for brakes &gt; 0.5A (additional EL2044 necessary)
• Interlock connections to other Instrument subsystems (e.g. PERMIT signal from PSS system)
• </t>
  </si>
  <si>
    <t xml:space="preserve">5-Control Requirements</t>
  </si>
  <si>
    <t xml:space="preserve">Sub-System FBS (Parent) Tag + Axis FBS Tag</t>
  </si>
  <si>
    <t xml:space="preserve">The Axis FBS Tag is the Device Tag (DT) of the actuator of this axis in  the ePlan drawing. It has to be transferred from there into this column. If the axis has no actuator the respective DT from the feedback or the first switch have to be taken. Together with the Sub-System FBS (Parent) Tag (linked from sheet 1) they compose the unique FBS tag of the axis to be used in the ESS naming service.</t>
  </si>
  <si>
    <t xml:space="preserve">CABINET ESS Name</t>
  </si>
  <si>
    <t xml:space="preserve">The name of the motion control system (=cabinet)  according to the ESS naming convention in ESS-0000757 to compose the different EPICS Process Variables (PV).
This is for the naming of those PVs not related to an axis but to the control system/cabinet/PLC (hardware/software/bus errors, cabinet temperature etc.)
There will only be one PLC in a cabinet (more details in the slide to the right).</t>
  </si>
  <si>
    <t xml:space="preserve">Motion Control Class 1
Pneumatic motion</t>
  </si>
  <si>
    <t xml:space="preserve">Drives between two end positions
Typically a linear axis, but also rotary applications exist (e.g. with a 90˚ sweep)
Actuator can also be electric (simple DC drives without position feedback)
Generally no (remote controlled) adjustment of speed or end positions, nor any continuous position feedback
End position is defined by mechanics (hard stop)
End position is detected by switches for monitoring and fault indication; not used for actual control</t>
  </si>
  <si>
    <t xml:space="preserve">Motion Control Class 2
Discrete positioning (Motion axis with fixed positions)</t>
  </si>
  <si>
    <t xml:space="preserve">Toggles between a set number of fixed positions
Linear or rotary axis
On the low level an axis with continuous position feedback which ensures the capability of scanning and the adjustment of the fixed positions</t>
  </si>
  <si>
    <t xml:space="preserve">Motion Control Class 3
Continuous positioning (Motion axis with arbitrary positioning)</t>
  </si>
  <si>
    <t xml:space="preserve">Standard positioning mode on Neutron instrumentation
Linear or rotary axis
Move to an arbitrary position between two fixed limits defined by the motion control software (soft limits)
Continous position feedback allows for a positioning to the real target point
In case of two feedback systems, one is used for the positioning control and one is used as redundant monitoring/display of the position
In case of malfuction two limits switches and also two mechanical hard stops will stop the motion beyond the soft limits and prevent any machine damage.
Speed and acceleration (ramp-up, ramp-down) can be varied between limits given by the mechanics and set as parameters in the motion controller
By default axes are driven as single axes; no coordinated move between multiple axes required
Simultaneous motion possible (e.g. both X and Y at the same time)
Likely to move between data collections
Could be moved during a data collection (scan)
User limits within the range of soft limits defined by expert user</t>
  </si>
  <si>
    <t xml:space="preserve">Motion Control Class 4
Slit set</t>
  </si>
  <si>
    <t xml:space="preserve">Consisting of 2 or 4 blades (1D or 2D slit sets)
Blades can be moved individually
Blades can be moved synchronously as a group, e.g. move centre of gap while keeping size, change gap size while keeping position, etc. (This needs support in the motion controller.)
Scanned to find beam centre as part of set-up procedure. Frequency of scan being performed is on the scale of days or weeks - timing needs be to accurate!
Stationary during normal data collection, but likely to be moved between collections to change setup</t>
  </si>
  <si>
    <t xml:space="preserve">Motion Control Class 5
NN</t>
  </si>
  <si>
    <t xml:space="preserve">TBD</t>
  </si>
  <si>
    <t xml:space="preserve">Motor Temperature Reading</t>
  </si>
  <si>
    <t xml:space="preserve">EL3214 = Pt100 temperature reading; no content = no reading necessary; the content is automatically taken from sheet 4, please check manually.</t>
  </si>
</sst>
</file>

<file path=xl/styles.xml><?xml version="1.0" encoding="utf-8"?>
<styleSheet xmlns="http://schemas.openxmlformats.org/spreadsheetml/2006/main">
  <numFmts count="16">
    <numFmt numFmtId="164" formatCode="[&gt;=1]0&quot; mm&quot;;[&lt;1]0.###&quot; mm&quot;;General"/>
    <numFmt numFmtId="165" formatCode="[&lt;1]0.###&quot; °&quot;;[&gt;=1]0&quot; °&quot;;General"/>
    <numFmt numFmtId="166" formatCode="0;\-0;;@"/>
    <numFmt numFmtId="167" formatCode="[&gt;=1]0&quot; mm/step&quot;;[&lt;1]0.###&quot; mm/step&quot;;General"/>
    <numFmt numFmtId="168" formatCode="[&lt;1]0.###&quot; °/step&quot;;[&gt;=1]0&quot; °/step&quot;;General"/>
    <numFmt numFmtId="169" formatCode="0&quot; counts/mm&quot;"/>
    <numFmt numFmtId="170" formatCode="0&quot; counts/rev&quot;"/>
    <numFmt numFmtId="171" formatCode="General&quot; mm/count&quot;"/>
    <numFmt numFmtId="172" formatCode="General&quot; °/count&quot;"/>
    <numFmt numFmtId="173" formatCode="General"/>
    <numFmt numFmtId="174" formatCode="@"/>
    <numFmt numFmtId="175" formatCode="General"/>
    <numFmt numFmtId="176" formatCode="m/d/yyyy"/>
    <numFmt numFmtId="177" formatCode="0;;;@"/>
    <numFmt numFmtId="178" formatCode="0.0"/>
    <numFmt numFmtId="179" formatCode="#,##0"/>
  </numFmts>
  <fonts count="49">
    <font>
      <sz val="11"/>
      <color rgb="FF000000"/>
      <name val="Calibri"/>
      <family val="2"/>
      <charset val="1"/>
    </font>
    <font>
      <sz val="10"/>
      <name val="Arial"/>
      <family val="0"/>
    </font>
    <font>
      <sz val="10"/>
      <name val="Arial"/>
      <family val="0"/>
    </font>
    <font>
      <sz val="10"/>
      <name val="Arial"/>
      <family val="0"/>
    </font>
    <font>
      <sz val="12"/>
      <color rgb="FF000000"/>
      <name val="Calibri"/>
      <family val="2"/>
      <charset val="1"/>
    </font>
    <font>
      <sz val="11"/>
      <color rgb="FF000000"/>
      <name val="Tahoma"/>
      <family val="2"/>
      <charset val="1"/>
    </font>
    <font>
      <sz val="11"/>
      <color rgb="FF000000"/>
      <name val="Segoe UI"/>
      <family val="2"/>
      <charset val="1"/>
    </font>
    <font>
      <b val="true"/>
      <i val="true"/>
      <sz val="14"/>
      <color rgb="FF000000"/>
      <name val="Segoe UI"/>
      <family val="0"/>
      <charset val="1"/>
    </font>
    <font>
      <u val="single"/>
      <sz val="11"/>
      <color rgb="FF000000"/>
      <name val="Segoe UI"/>
      <family val="2"/>
      <charset val="1"/>
    </font>
    <font>
      <u val="single"/>
      <sz val="14"/>
      <color rgb="FF000000"/>
      <name val="Segoe UI"/>
      <family val="0"/>
      <charset val="1"/>
    </font>
    <font>
      <b val="true"/>
      <sz val="12"/>
      <color rgb="FF000000"/>
      <name val="Segoe UI"/>
      <family val="2"/>
      <charset val="1"/>
    </font>
    <font>
      <i val="true"/>
      <sz val="14"/>
      <color rgb="FF000000"/>
      <name val="Segoe UI"/>
      <family val="0"/>
      <charset val="1"/>
    </font>
    <font>
      <sz val="14"/>
      <color rgb="FF000000"/>
      <name val="Segoe UI"/>
      <family val="0"/>
      <charset val="1"/>
    </font>
    <font>
      <b val="true"/>
      <sz val="11"/>
      <color rgb="FF000000"/>
      <name val="Segoe UI"/>
      <family val="2"/>
      <charset val="1"/>
    </font>
    <font>
      <b val="true"/>
      <sz val="11"/>
      <color rgb="FF000000"/>
      <name val="Segoe UI"/>
      <family val="0"/>
      <charset val="1"/>
    </font>
    <font>
      <sz val="11"/>
      <color rgb="FF444444"/>
      <name val="Calibri"/>
      <family val="2"/>
      <charset val="1"/>
    </font>
    <font>
      <b val="true"/>
      <sz val="11"/>
      <color rgb="FF444444"/>
      <name val="Calibri"/>
      <family val="2"/>
      <charset val="1"/>
    </font>
    <font>
      <i val="true"/>
      <sz val="11"/>
      <color rgb="FF444444"/>
      <name val="Calibri"/>
      <family val="2"/>
      <charset val="1"/>
    </font>
    <font>
      <b val="true"/>
      <i val="true"/>
      <sz val="11"/>
      <color rgb="FF444444"/>
      <name val="Calibri"/>
      <family val="2"/>
      <charset val="1"/>
    </font>
    <font>
      <b val="true"/>
      <sz val="12"/>
      <color rgb="FF000000"/>
      <name val="Calibri"/>
      <family val="2"/>
      <charset val="1"/>
    </font>
    <font>
      <i val="true"/>
      <sz val="12"/>
      <color rgb="FF000000"/>
      <name val="Calibri"/>
      <family val="2"/>
      <charset val="1"/>
    </font>
    <font>
      <b val="true"/>
      <sz val="14"/>
      <name val="Calibri"/>
      <family val="2"/>
      <charset val="1"/>
    </font>
    <font>
      <sz val="14"/>
      <color rgb="FF000000"/>
      <name val="Calibri"/>
      <family val="2"/>
      <charset val="1"/>
    </font>
    <font>
      <b val="true"/>
      <sz val="14"/>
      <color rgb="FF365F91"/>
      <name val="Cambria"/>
      <family val="1"/>
      <charset val="1"/>
    </font>
    <font>
      <sz val="14"/>
      <color rgb="FF000000"/>
      <name val="Tahoma"/>
      <family val="2"/>
      <charset val="1"/>
    </font>
    <font>
      <b val="true"/>
      <sz val="12"/>
      <name val="Calibri"/>
      <family val="2"/>
      <charset val="1"/>
    </font>
    <font>
      <b val="true"/>
      <sz val="11"/>
      <color rgb="FF000000"/>
      <name val="Calibri"/>
      <family val="2"/>
      <charset val="1"/>
    </font>
    <font>
      <b val="true"/>
      <sz val="12"/>
      <color rgb="FF000000"/>
      <name val="Tahoma"/>
      <family val="2"/>
      <charset val="1"/>
    </font>
    <font>
      <b val="true"/>
      <sz val="10"/>
      <color rgb="FF000000"/>
      <name val="Calibri (Body)"/>
      <family val="0"/>
      <charset val="1"/>
    </font>
    <font>
      <sz val="12"/>
      <color rgb="FF000000"/>
      <name val="Tahoma"/>
      <family val="2"/>
      <charset val="1"/>
    </font>
    <font>
      <b val="true"/>
      <sz val="12"/>
      <color rgb="FFFF0000"/>
      <name val="Calibri"/>
      <family val="2"/>
      <charset val="1"/>
    </font>
    <font>
      <sz val="12"/>
      <name val="Calibri"/>
      <family val="2"/>
      <charset val="1"/>
    </font>
    <font>
      <b val="true"/>
      <sz val="10"/>
      <color rgb="FF000000"/>
      <name val="Calibri (Body)"/>
      <family val="0"/>
      <charset val="1"/>
    </font>
    <font>
      <b val="true"/>
      <i val="true"/>
      <sz val="10"/>
      <color rgb="FF000000"/>
      <name val="Calibri (Body)"/>
      <family val="0"/>
      <charset val="1"/>
    </font>
    <font>
      <b val="true"/>
      <sz val="12"/>
      <color rgb="FF000000"/>
      <name val="Calibri (Body)"/>
      <family val="0"/>
      <charset val="1"/>
    </font>
    <font>
      <b val="true"/>
      <sz val="14"/>
      <color rgb="FF000000"/>
      <name val="Calibri"/>
      <family val="2"/>
      <charset val="1"/>
    </font>
    <font>
      <sz val="11"/>
      <color rgb="FF000000"/>
      <name val="Calibri"/>
      <family val="2"/>
    </font>
    <font>
      <sz val="12"/>
      <color rgb="FF000000"/>
      <name val="Calibri"/>
      <family val="2"/>
      <charset val="128"/>
    </font>
    <font>
      <b val="true"/>
      <sz val="16"/>
      <color rgb="FF000000"/>
      <name val="Calibri"/>
      <family val="2"/>
      <charset val="1"/>
    </font>
    <font>
      <b val="true"/>
      <sz val="12"/>
      <color rgb="FF000000"/>
      <name val="Calibri"/>
      <family val="2"/>
      <charset val="128"/>
    </font>
    <font>
      <b val="true"/>
      <i val="true"/>
      <sz val="11"/>
      <color rgb="FF000000"/>
      <name val="Calibri"/>
      <family val="2"/>
      <charset val="1"/>
    </font>
    <font>
      <i val="true"/>
      <sz val="11"/>
      <color rgb="FF000000"/>
      <name val="Calibri"/>
      <family val="2"/>
      <charset val="1"/>
    </font>
    <font>
      <sz val="10"/>
      <color rgb="FF000000"/>
      <name val="Calibri"/>
      <family val="2"/>
      <charset val="1"/>
    </font>
    <font>
      <sz val="11"/>
      <name val="Calibri"/>
      <family val="2"/>
      <charset val="1"/>
    </font>
    <font>
      <vertAlign val="superscript"/>
      <sz val="12"/>
      <color rgb="FF000000"/>
      <name val="Calibri"/>
      <family val="2"/>
      <charset val="1"/>
    </font>
    <font>
      <b val="true"/>
      <sz val="11"/>
      <color rgb="FFFF0000"/>
      <name val="Calibri (Body)"/>
      <family val="0"/>
      <charset val="1"/>
    </font>
    <font>
      <b val="true"/>
      <sz val="11"/>
      <color rgb="FFFF0000"/>
      <name val="Calibri (Body)"/>
      <family val="0"/>
      <charset val="1"/>
    </font>
    <font>
      <sz val="11"/>
      <color rgb="FFFF0000"/>
      <name val="Calibri (Body)"/>
      <family val="0"/>
      <charset val="1"/>
    </font>
    <font>
      <b val="true"/>
      <sz val="10"/>
      <color rgb="FFFF0000"/>
      <name val="Calibri"/>
      <family val="2"/>
      <charset val="128"/>
    </font>
  </fonts>
  <fills count="15">
    <fill>
      <patternFill patternType="none"/>
    </fill>
    <fill>
      <patternFill patternType="gray125"/>
    </fill>
    <fill>
      <patternFill patternType="solid">
        <fgColor rgb="FFD9D9D9"/>
        <bgColor rgb="FFE6E0EC"/>
      </patternFill>
    </fill>
    <fill>
      <patternFill patternType="solid">
        <fgColor rgb="FFF2F2F2"/>
        <bgColor rgb="FFEEECE1"/>
      </patternFill>
    </fill>
    <fill>
      <patternFill patternType="solid">
        <fgColor rgb="FFC9FFA2"/>
        <bgColor rgb="FFC6FFDE"/>
      </patternFill>
    </fill>
    <fill>
      <patternFill patternType="solid">
        <fgColor rgb="FFEEECE1"/>
        <bgColor rgb="FFF2F2F2"/>
      </patternFill>
    </fill>
    <fill>
      <patternFill patternType="solid">
        <fgColor rgb="FFFFFF00"/>
        <bgColor rgb="FFFFFF00"/>
      </patternFill>
    </fill>
    <fill>
      <patternFill patternType="solid">
        <fgColor rgb="FFC6FFDE"/>
        <bgColor rgb="FFDBEEF4"/>
      </patternFill>
    </fill>
    <fill>
      <patternFill patternType="solid">
        <fgColor rgb="FFFCD5B5"/>
        <bgColor rgb="FFF2DCDB"/>
      </patternFill>
    </fill>
    <fill>
      <patternFill patternType="solid">
        <fgColor rgb="FFE6E0EC"/>
        <bgColor rgb="FFF2DCDB"/>
      </patternFill>
    </fill>
    <fill>
      <patternFill patternType="solid">
        <fgColor rgb="FFF2DCDB"/>
        <bgColor rgb="FFE6E0EC"/>
      </patternFill>
    </fill>
    <fill>
      <patternFill patternType="solid">
        <fgColor rgb="FFDBEEF4"/>
        <bgColor rgb="FFEEECE1"/>
      </patternFill>
    </fill>
    <fill>
      <patternFill patternType="solid">
        <fgColor rgb="FFFFC000"/>
        <bgColor rgb="FFFF9900"/>
      </patternFill>
    </fill>
    <fill>
      <patternFill patternType="solid">
        <fgColor rgb="FF00B050"/>
        <bgColor rgb="FF008080"/>
      </patternFill>
    </fill>
    <fill>
      <patternFill patternType="solid">
        <fgColor rgb="FFFFFFFF"/>
        <bgColor rgb="FFF2F2F2"/>
      </patternFill>
    </fill>
  </fills>
  <borders count="74">
    <border diagonalUp="false" diagonalDown="false">
      <left/>
      <right/>
      <top/>
      <bottom/>
      <diagonal/>
    </border>
    <border diagonalUp="false" diagonalDown="false">
      <left/>
      <right/>
      <top style="double"/>
      <bottom/>
      <diagonal/>
    </border>
    <border diagonalUp="false" diagonalDown="false">
      <left/>
      <right/>
      <top/>
      <bottom style="double"/>
      <diagonal/>
    </border>
    <border diagonalUp="false" diagonalDown="false">
      <left style="thin"/>
      <right style="thin"/>
      <top style="thin"/>
      <bottom style="thin"/>
      <diagonal/>
    </border>
    <border diagonalUp="false" diagonalDown="false">
      <left style="thin"/>
      <right style="thin"/>
      <top style="thin"/>
      <bottom/>
      <diagonal/>
    </border>
    <border diagonalUp="false" diagonalDown="false">
      <left style="medium"/>
      <right style="thin"/>
      <top style="medium"/>
      <bottom style="medium"/>
      <diagonal/>
    </border>
    <border diagonalUp="false" diagonalDown="false">
      <left style="thin"/>
      <right style="thin"/>
      <top style="medium"/>
      <bottom style="medium"/>
      <diagonal/>
    </border>
    <border diagonalUp="false" diagonalDown="false">
      <left style="thin"/>
      <right style="medium"/>
      <top style="medium"/>
      <bottom style="medium"/>
      <diagonal/>
    </border>
    <border diagonalUp="false" diagonalDown="false">
      <left style="medium"/>
      <right style="thin"/>
      <top style="medium"/>
      <bottom style="thin"/>
      <diagonal/>
    </border>
    <border diagonalUp="false" diagonalDown="false">
      <left style="thin"/>
      <right style="thin"/>
      <top style="medium"/>
      <bottom style="thin"/>
      <diagonal/>
    </border>
    <border diagonalUp="false" diagonalDown="false">
      <left style="thin"/>
      <right style="medium"/>
      <top style="medium"/>
      <bottom style="thin"/>
      <diagonal/>
    </border>
    <border diagonalUp="false" diagonalDown="false">
      <left style="medium"/>
      <right style="thin"/>
      <top style="thin"/>
      <bottom style="thin"/>
      <diagonal/>
    </border>
    <border diagonalUp="false" diagonalDown="false">
      <left style="thin"/>
      <right style="medium"/>
      <top style="thin"/>
      <bottom style="thin"/>
      <diagonal/>
    </border>
    <border diagonalUp="false" diagonalDown="false">
      <left style="medium"/>
      <right style="thin"/>
      <top style="thin"/>
      <bottom style="medium"/>
      <diagonal/>
    </border>
    <border diagonalUp="false" diagonalDown="false">
      <left style="thin"/>
      <right style="thin"/>
      <top style="thin"/>
      <bottom style="medium"/>
      <diagonal/>
    </border>
    <border diagonalUp="false" diagonalDown="false">
      <left style="thin"/>
      <right style="medium"/>
      <top style="thin"/>
      <bottom style="medium"/>
      <diagonal/>
    </border>
    <border diagonalUp="false" diagonalDown="false">
      <left style="medium"/>
      <right/>
      <top style="medium"/>
      <bottom/>
      <diagonal/>
    </border>
    <border diagonalUp="false" diagonalDown="false">
      <left/>
      <right style="medium"/>
      <top style="medium"/>
      <bottom/>
      <diagonal/>
    </border>
    <border diagonalUp="false" diagonalDown="false">
      <left style="medium"/>
      <right style="thin"/>
      <top/>
      <bottom style="medium"/>
      <diagonal/>
    </border>
    <border diagonalUp="false" diagonalDown="false">
      <left style="thin"/>
      <right style="medium"/>
      <top/>
      <bottom style="medium"/>
      <diagonal/>
    </border>
    <border diagonalUp="false" diagonalDown="false">
      <left style="medium"/>
      <right style="thin"/>
      <top/>
      <bottom/>
      <diagonal/>
    </border>
    <border diagonalUp="false" diagonalDown="false">
      <left style="thin"/>
      <right style="medium"/>
      <top/>
      <bottom/>
      <diagonal/>
    </border>
    <border diagonalUp="false" diagonalDown="false">
      <left style="medium"/>
      <right style="thin"/>
      <top style="medium"/>
      <bottom/>
      <diagonal/>
    </border>
    <border diagonalUp="false" diagonalDown="false">
      <left style="thin"/>
      <right style="medium"/>
      <top style="medium"/>
      <bottom/>
      <diagonal/>
    </border>
    <border diagonalUp="false" diagonalDown="false">
      <left style="medium"/>
      <right/>
      <top style="medium"/>
      <bottom style="thin"/>
      <diagonal/>
    </border>
    <border diagonalUp="false" diagonalDown="false">
      <left/>
      <right style="thin"/>
      <top style="medium"/>
      <bottom style="thin"/>
      <diagonal/>
    </border>
    <border diagonalUp="false" diagonalDown="false">
      <left style="thin"/>
      <right/>
      <top style="medium"/>
      <bottom/>
      <diagonal/>
    </border>
    <border diagonalUp="false" diagonalDown="false">
      <left/>
      <right/>
      <top style="medium"/>
      <bottom/>
      <diagonal/>
    </border>
    <border diagonalUp="false" diagonalDown="false">
      <left style="medium"/>
      <right/>
      <top style="thin"/>
      <bottom style="medium"/>
      <diagonal/>
    </border>
    <border diagonalUp="false" diagonalDown="false">
      <left/>
      <right style="thin"/>
      <top style="thin"/>
      <bottom style="medium"/>
      <diagonal/>
    </border>
    <border diagonalUp="false" diagonalDown="false">
      <left style="thin"/>
      <right/>
      <top style="thin"/>
      <bottom style="medium"/>
      <diagonal/>
    </border>
    <border diagonalUp="false" diagonalDown="false">
      <left style="thin"/>
      <right/>
      <top/>
      <bottom style="medium"/>
      <diagonal/>
    </border>
    <border diagonalUp="false" diagonalDown="false">
      <left/>
      <right/>
      <top/>
      <bottom style="medium"/>
      <diagonal/>
    </border>
    <border diagonalUp="false" diagonalDown="false">
      <left style="medium"/>
      <right/>
      <top style="medium"/>
      <bottom style="medium"/>
      <diagonal/>
    </border>
    <border diagonalUp="false" diagonalDown="false">
      <left/>
      <right/>
      <top style="medium"/>
      <bottom style="medium"/>
      <diagonal/>
    </border>
    <border diagonalUp="false" diagonalDown="false">
      <left/>
      <right style="medium"/>
      <top style="medium"/>
      <bottom style="medium"/>
      <diagonal/>
    </border>
    <border diagonalUp="false" diagonalDown="false">
      <left style="medium"/>
      <right style="medium"/>
      <top style="medium"/>
      <bottom style="medium"/>
      <diagonal/>
    </border>
    <border diagonalUp="false" diagonalDown="false">
      <left style="thin"/>
      <right/>
      <top style="medium"/>
      <bottom style="medium"/>
      <diagonal/>
    </border>
    <border diagonalUp="false" diagonalDown="false">
      <left/>
      <right style="thin"/>
      <top style="medium"/>
      <bottom style="medium"/>
      <diagonal/>
    </border>
    <border diagonalUp="false" diagonalDown="false">
      <left style="medium"/>
      <right style="thin"/>
      <top/>
      <bottom style="thin"/>
      <diagonal/>
    </border>
    <border diagonalUp="false" diagonalDown="false">
      <left style="thin"/>
      <right style="thin"/>
      <top/>
      <bottom style="thin"/>
      <diagonal/>
    </border>
    <border diagonalUp="false" diagonalDown="false">
      <left style="thin"/>
      <right/>
      <top/>
      <bottom style="thin"/>
      <diagonal/>
    </border>
    <border diagonalUp="false" diagonalDown="false">
      <left style="thin"/>
      <right style="medium"/>
      <top/>
      <bottom style="thin"/>
      <diagonal/>
    </border>
    <border diagonalUp="false" diagonalDown="false">
      <left/>
      <right style="thin"/>
      <top/>
      <bottom style="thin"/>
      <diagonal/>
    </border>
    <border diagonalUp="false" diagonalDown="false">
      <left style="medium"/>
      <right style="medium"/>
      <top/>
      <bottom style="thin"/>
      <diagonal/>
    </border>
    <border diagonalUp="false" diagonalDown="false">
      <left/>
      <right style="thin"/>
      <top style="thin"/>
      <bottom style="thin"/>
      <diagonal/>
    </border>
    <border diagonalUp="false" diagonalDown="false">
      <left style="thin"/>
      <right/>
      <top style="thin"/>
      <bottom style="thin"/>
      <diagonal/>
    </border>
    <border diagonalUp="false" diagonalDown="false">
      <left style="medium"/>
      <right style="medium"/>
      <top style="thin"/>
      <bottom style="thin"/>
      <diagonal/>
    </border>
    <border diagonalUp="false" diagonalDown="false">
      <left style="medium"/>
      <right style="medium"/>
      <top style="thin"/>
      <bottom style="medium"/>
      <diagonal/>
    </border>
    <border diagonalUp="false" diagonalDown="false">
      <left style="thin"/>
      <right/>
      <top style="medium"/>
      <bottom style="thin"/>
      <diagonal/>
    </border>
    <border diagonalUp="false" diagonalDown="false">
      <left style="thin"/>
      <right style="thin"/>
      <top style="medium"/>
      <bottom/>
      <diagonal/>
    </border>
    <border diagonalUp="false" diagonalDown="false">
      <left style="medium"/>
      <right style="medium"/>
      <top style="medium"/>
      <bottom style="thin"/>
      <diagonal/>
    </border>
    <border diagonalUp="false" diagonalDown="false">
      <left/>
      <right style="medium"/>
      <top style="medium"/>
      <bottom style="thin"/>
      <diagonal/>
    </border>
    <border diagonalUp="false" diagonalDown="false">
      <left style="thin"/>
      <right style="thin"/>
      <top/>
      <bottom/>
      <diagonal/>
    </border>
    <border diagonalUp="false" diagonalDown="false">
      <left/>
      <right style="medium"/>
      <top/>
      <bottom style="thin"/>
      <diagonal/>
    </border>
    <border diagonalUp="false" diagonalDown="false">
      <left/>
      <right style="medium"/>
      <top style="thin"/>
      <bottom style="thin"/>
      <diagonal/>
    </border>
    <border diagonalUp="false" diagonalDown="false">
      <left/>
      <right style="medium"/>
      <top style="thin"/>
      <bottom style="medium"/>
      <diagonal/>
    </border>
    <border diagonalUp="false" diagonalDown="false">
      <left style="thin"/>
      <right/>
      <top style="thin"/>
      <bottom/>
      <diagonal/>
    </border>
    <border diagonalUp="false" diagonalDown="false">
      <left/>
      <right/>
      <top style="thin"/>
      <bottom/>
      <diagonal/>
    </border>
    <border diagonalUp="false" diagonalDown="false">
      <left/>
      <right style="thin"/>
      <top style="thin"/>
      <bottom/>
      <diagonal/>
    </border>
    <border diagonalUp="false" diagonalDown="false">
      <left style="thin"/>
      <right/>
      <top/>
      <bottom/>
      <diagonal/>
    </border>
    <border diagonalUp="false" diagonalDown="false">
      <left/>
      <right style="thin"/>
      <top/>
      <bottom/>
      <diagonal/>
    </border>
    <border diagonalUp="false" diagonalDown="false">
      <left/>
      <right style="thin"/>
      <top style="medium"/>
      <bottom/>
      <diagonal/>
    </border>
    <border diagonalUp="false" diagonalDown="false">
      <left style="medium"/>
      <right style="medium"/>
      <top style="medium"/>
      <bottom/>
      <diagonal/>
    </border>
    <border diagonalUp="false" diagonalDown="false">
      <left/>
      <right/>
      <top style="medium"/>
      <bottom style="thin"/>
      <diagonal/>
    </border>
    <border diagonalUp="false" diagonalDown="false">
      <left/>
      <right/>
      <top style="thin"/>
      <bottom style="thin"/>
      <diagonal/>
    </border>
    <border diagonalUp="false" diagonalDown="false">
      <left/>
      <right/>
      <top/>
      <bottom style="thin"/>
      <diagonal/>
    </border>
    <border diagonalUp="false" diagonalDown="false">
      <left style="medium"/>
      <right style="thin"/>
      <top style="thin"/>
      <bottom/>
      <diagonal/>
    </border>
    <border diagonalUp="false" diagonalDown="false">
      <left style="thin"/>
      <right style="medium"/>
      <top style="thin"/>
      <bottom/>
      <diagonal/>
    </border>
    <border diagonalUp="false" diagonalDown="false">
      <left style="medium"/>
      <right style="medium"/>
      <top style="thin"/>
      <bottom/>
      <diagonal/>
    </border>
    <border diagonalUp="false" diagonalDown="false">
      <left/>
      <right/>
      <top style="thin"/>
      <bottom style="medium"/>
      <diagonal/>
    </border>
    <border diagonalUp="false" diagonalDown="false">
      <left style="medium"/>
      <right/>
      <top/>
      <bottom/>
      <diagonal/>
    </border>
    <border diagonalUp="false" diagonalDown="false">
      <left style="medium"/>
      <right style="medium"/>
      <top style="medium"/>
      <bottom style="dashDot"/>
      <diagonal/>
    </border>
    <border diagonalUp="false" diagonalDown="false">
      <left style="medium"/>
      <right style="medium"/>
      <top/>
      <bottom style="medium"/>
      <diagonal/>
    </border>
  </borders>
  <cellStyleXfs count="22">
    <xf numFmtId="173"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43" fontId="1" fillId="0" borderId="0" applyFont="true" applyBorder="false" applyAlignment="false" applyProtection="false"/>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73" fontId="4" fillId="0" borderId="0" applyFont="true" applyBorder="true" applyAlignment="true" applyProtection="true">
      <alignment horizontal="general" vertical="bottom" textRotation="0" wrapText="false" indent="0" shrinkToFit="false"/>
      <protection locked="true" hidden="false"/>
    </xf>
    <xf numFmtId="173" fontId="5" fillId="0" borderId="0" applyFont="true" applyBorder="true" applyAlignment="true" applyProtection="true">
      <alignment horizontal="general" vertical="bottom" textRotation="0" wrapText="false" indent="0" shrinkToFit="false"/>
      <protection locked="true" hidden="false"/>
    </xf>
  </cellStyleXfs>
  <cellXfs count="447">
    <xf numFmtId="173" fontId="0" fillId="0" borderId="0" xfId="0" applyFont="false" applyBorder="false" applyAlignment="false" applyProtection="false">
      <alignment horizontal="general" vertical="bottom" textRotation="0" wrapText="false" indent="0" shrinkToFit="false"/>
      <protection locked="true" hidden="false"/>
    </xf>
    <xf numFmtId="173" fontId="6" fillId="0" borderId="0" xfId="21" applyFont="true" applyBorder="false" applyAlignment="false" applyProtection="false">
      <alignment horizontal="general" vertical="bottom" textRotation="0" wrapText="false" indent="0" shrinkToFit="false"/>
      <protection locked="true" hidden="false"/>
    </xf>
    <xf numFmtId="173" fontId="7" fillId="0" borderId="0" xfId="21" applyFont="true" applyBorder="false" applyAlignment="false" applyProtection="false">
      <alignment horizontal="general" vertical="bottom" textRotation="0" wrapText="false" indent="0" shrinkToFit="false"/>
      <protection locked="true" hidden="false"/>
    </xf>
    <xf numFmtId="173" fontId="8" fillId="0" borderId="0" xfId="21" applyFont="true" applyBorder="false" applyAlignment="false" applyProtection="false">
      <alignment horizontal="general" vertical="bottom" textRotation="0" wrapText="false" indent="0" shrinkToFit="false"/>
      <protection locked="true" hidden="false"/>
    </xf>
    <xf numFmtId="173" fontId="9" fillId="0" borderId="0" xfId="21" applyFont="true" applyBorder="false" applyAlignment="false" applyProtection="false">
      <alignment horizontal="general" vertical="bottom" textRotation="0" wrapText="false" indent="0" shrinkToFit="false"/>
      <protection locked="true" hidden="false"/>
    </xf>
    <xf numFmtId="173" fontId="6" fillId="0" borderId="1" xfId="21" applyFont="true" applyBorder="true" applyAlignment="true" applyProtection="false">
      <alignment horizontal="center" vertical="center" textRotation="0" wrapText="false" indent="0" shrinkToFit="false"/>
      <protection locked="true" hidden="false"/>
    </xf>
    <xf numFmtId="173" fontId="10" fillId="0" borderId="0" xfId="21" applyFont="true" applyBorder="true" applyAlignment="true" applyProtection="false">
      <alignment horizontal="center" vertical="center" textRotation="0" wrapText="false" indent="0" shrinkToFit="false"/>
      <protection locked="true" hidden="false"/>
    </xf>
    <xf numFmtId="173" fontId="11" fillId="0" borderId="0" xfId="21" applyFont="true" applyBorder="false" applyAlignment="false" applyProtection="false">
      <alignment horizontal="general" vertical="bottom" textRotation="0" wrapText="false" indent="0" shrinkToFit="false"/>
      <protection locked="true" hidden="false"/>
    </xf>
    <xf numFmtId="173" fontId="6" fillId="0" borderId="2" xfId="21" applyFont="true" applyBorder="true" applyAlignment="true" applyProtection="false">
      <alignment horizontal="center" vertical="center" textRotation="0" wrapText="false" indent="0" shrinkToFit="false"/>
      <protection locked="true" hidden="false"/>
    </xf>
    <xf numFmtId="173" fontId="12" fillId="0" borderId="0" xfId="21" applyFont="true" applyBorder="false" applyAlignment="false" applyProtection="false">
      <alignment horizontal="general" vertical="bottom" textRotation="0" wrapText="false" indent="0" shrinkToFit="false"/>
      <protection locked="true" hidden="false"/>
    </xf>
    <xf numFmtId="173" fontId="13" fillId="0" borderId="3" xfId="21" applyFont="true" applyBorder="true" applyAlignment="true" applyProtection="false">
      <alignment horizontal="general" vertical="center" textRotation="0" wrapText="true" indent="0" shrinkToFit="false"/>
      <protection locked="true" hidden="false"/>
    </xf>
    <xf numFmtId="173" fontId="6" fillId="0" borderId="3" xfId="21" applyFont="true" applyBorder="true" applyAlignment="true" applyProtection="false">
      <alignment horizontal="general" vertical="center" textRotation="0" wrapText="true" indent="0" shrinkToFit="false"/>
      <protection locked="true" hidden="false"/>
    </xf>
    <xf numFmtId="173" fontId="14" fillId="0" borderId="0" xfId="21" applyFont="true" applyBorder="false" applyAlignment="false" applyProtection="false">
      <alignment horizontal="general" vertical="bottom" textRotation="0" wrapText="false" indent="0" shrinkToFit="false"/>
      <protection locked="true" hidden="false"/>
    </xf>
    <xf numFmtId="173" fontId="13" fillId="0" borderId="4" xfId="21" applyFont="true" applyBorder="true" applyAlignment="true" applyProtection="false">
      <alignment horizontal="left" vertical="top" textRotation="0" wrapText="true" indent="0" shrinkToFit="false"/>
      <protection locked="true" hidden="false"/>
    </xf>
    <xf numFmtId="173" fontId="13" fillId="0" borderId="3" xfId="21" applyFont="true" applyBorder="true" applyAlignment="true" applyProtection="false">
      <alignment horizontal="left" vertical="top" textRotation="0" wrapText="true" indent="0" shrinkToFit="false"/>
      <protection locked="true" hidden="false"/>
    </xf>
    <xf numFmtId="174" fontId="0" fillId="0" borderId="0" xfId="20" applyFont="true" applyBorder="false" applyAlignment="false" applyProtection="true">
      <alignment horizontal="general" vertical="bottom" textRotation="0" wrapText="false" indent="0" shrinkToFit="false"/>
      <protection locked="false" hidden="false"/>
    </xf>
    <xf numFmtId="174" fontId="15" fillId="0" borderId="0" xfId="20" applyFont="true" applyBorder="false" applyAlignment="true" applyProtection="true">
      <alignment horizontal="general" vertical="center" textRotation="0" wrapText="true" indent="0" shrinkToFit="false"/>
      <protection locked="false" hidden="false"/>
    </xf>
    <xf numFmtId="174" fontId="16" fillId="2" borderId="5" xfId="20" applyFont="true" applyBorder="true" applyAlignment="true" applyProtection="true">
      <alignment horizontal="center" vertical="center" textRotation="0" wrapText="true" indent="0" shrinkToFit="false"/>
      <protection locked="false" hidden="false"/>
    </xf>
    <xf numFmtId="174" fontId="16" fillId="2" borderId="6" xfId="20" applyFont="true" applyBorder="true" applyAlignment="true" applyProtection="true">
      <alignment horizontal="center" vertical="center" textRotation="0" wrapText="true" indent="0" shrinkToFit="false"/>
      <protection locked="false" hidden="false"/>
    </xf>
    <xf numFmtId="174" fontId="16" fillId="2" borderId="7" xfId="20" applyFont="true" applyBorder="true" applyAlignment="true" applyProtection="true">
      <alignment horizontal="center" vertical="center" textRotation="0" wrapText="true" indent="0" shrinkToFit="false"/>
      <protection locked="false" hidden="false"/>
    </xf>
    <xf numFmtId="174" fontId="0" fillId="0" borderId="0" xfId="20" applyFont="true" applyBorder="false" applyAlignment="true" applyProtection="true">
      <alignment horizontal="general" vertical="bottom" textRotation="0" wrapText="true" indent="0" shrinkToFit="false"/>
      <protection locked="false" hidden="false"/>
    </xf>
    <xf numFmtId="174" fontId="15" fillId="3" borderId="8" xfId="20" applyFont="true" applyBorder="true" applyAlignment="true" applyProtection="true">
      <alignment horizontal="center" vertical="center" textRotation="0" wrapText="true" indent="0" shrinkToFit="false"/>
      <protection locked="false" hidden="false"/>
    </xf>
    <xf numFmtId="174" fontId="15" fillId="3" borderId="9" xfId="20" applyFont="true" applyBorder="true" applyAlignment="true" applyProtection="true">
      <alignment horizontal="center" vertical="center" textRotation="0" wrapText="true" indent="0" shrinkToFit="false"/>
      <protection locked="false" hidden="false"/>
    </xf>
    <xf numFmtId="174" fontId="15" fillId="3" borderId="10" xfId="20" applyFont="true" applyBorder="true" applyAlignment="true" applyProtection="true">
      <alignment horizontal="general" vertical="center" textRotation="0" wrapText="true" indent="0" shrinkToFit="false"/>
      <protection locked="false" hidden="false"/>
    </xf>
    <xf numFmtId="174" fontId="15" fillId="0" borderId="11" xfId="20" applyFont="true" applyBorder="true" applyAlignment="true" applyProtection="true">
      <alignment horizontal="center" vertical="center" textRotation="0" wrapText="true" indent="0" shrinkToFit="false"/>
      <protection locked="false" hidden="false"/>
    </xf>
    <xf numFmtId="174" fontId="15" fillId="0" borderId="3" xfId="20" applyFont="true" applyBorder="true" applyAlignment="true" applyProtection="true">
      <alignment horizontal="center" vertical="center" textRotation="0" wrapText="true" indent="0" shrinkToFit="false"/>
      <protection locked="false" hidden="false"/>
    </xf>
    <xf numFmtId="174" fontId="15" fillId="0" borderId="12" xfId="20" applyFont="true" applyBorder="true" applyAlignment="true" applyProtection="true">
      <alignment horizontal="general" vertical="center" textRotation="0" wrapText="true" indent="0" shrinkToFit="false"/>
      <protection locked="false" hidden="false"/>
    </xf>
    <xf numFmtId="174" fontId="17" fillId="0" borderId="11" xfId="20" applyFont="true" applyBorder="true" applyAlignment="true" applyProtection="true">
      <alignment horizontal="center" vertical="center" textRotation="0" wrapText="true" indent="0" shrinkToFit="false"/>
      <protection locked="false" hidden="false"/>
    </xf>
    <xf numFmtId="174" fontId="17" fillId="0" borderId="3" xfId="20" applyFont="true" applyBorder="true" applyAlignment="true" applyProtection="true">
      <alignment horizontal="center" vertical="center" textRotation="0" wrapText="true" indent="0" shrinkToFit="false"/>
      <protection locked="false" hidden="false"/>
    </xf>
    <xf numFmtId="174" fontId="17" fillId="0" borderId="12" xfId="20" applyFont="true" applyBorder="true" applyAlignment="true" applyProtection="true">
      <alignment horizontal="general" vertical="center" textRotation="0" wrapText="true" indent="0" shrinkToFit="false"/>
      <protection locked="false" hidden="false"/>
    </xf>
    <xf numFmtId="174" fontId="18" fillId="0" borderId="0" xfId="20" applyFont="true" applyBorder="false" applyAlignment="true" applyProtection="true">
      <alignment horizontal="general" vertical="center" textRotation="0" wrapText="true" indent="0" shrinkToFit="false"/>
      <protection locked="false" hidden="false"/>
    </xf>
    <xf numFmtId="174" fontId="15" fillId="0" borderId="13" xfId="20" applyFont="true" applyBorder="true" applyAlignment="true" applyProtection="true">
      <alignment horizontal="center" vertical="center" textRotation="0" wrapText="true" indent="0" shrinkToFit="false"/>
      <protection locked="false" hidden="false"/>
    </xf>
    <xf numFmtId="174" fontId="15" fillId="0" borderId="14" xfId="20" applyFont="true" applyBorder="true" applyAlignment="true" applyProtection="true">
      <alignment horizontal="center" vertical="center" textRotation="0" wrapText="true" indent="0" shrinkToFit="false"/>
      <protection locked="false" hidden="false"/>
    </xf>
    <xf numFmtId="174" fontId="15" fillId="0" borderId="15" xfId="20" applyFont="true" applyBorder="true" applyAlignment="true" applyProtection="true">
      <alignment horizontal="general" vertical="center" textRotation="0" wrapText="true" indent="0" shrinkToFit="false"/>
      <protection locked="false" hidden="false"/>
    </xf>
    <xf numFmtId="173" fontId="19" fillId="2" borderId="16" xfId="0" applyFont="true" applyBorder="true" applyAlignment="true" applyProtection="false">
      <alignment horizontal="center" vertical="bottom" textRotation="0" wrapText="false" indent="0" shrinkToFit="false"/>
      <protection locked="true" hidden="false"/>
    </xf>
    <xf numFmtId="173" fontId="19" fillId="2" borderId="17" xfId="0" applyFont="true" applyBorder="true" applyAlignment="true" applyProtection="false">
      <alignment horizontal="center" vertical="bottom" textRotation="0" wrapText="false" indent="0" shrinkToFit="false"/>
      <protection locked="true" hidden="false"/>
    </xf>
    <xf numFmtId="173" fontId="4" fillId="0" borderId="8" xfId="0" applyFont="true" applyBorder="true" applyAlignment="true" applyProtection="false">
      <alignment horizontal="center" vertical="center" textRotation="0" wrapText="false" indent="0" shrinkToFit="false"/>
      <protection locked="true" hidden="false"/>
    </xf>
    <xf numFmtId="173" fontId="4" fillId="4" borderId="10" xfId="0" applyFont="true" applyBorder="true" applyAlignment="true" applyProtection="false">
      <alignment horizontal="center" vertical="center" textRotation="0" wrapText="false" indent="0" shrinkToFit="false"/>
      <protection locked="true" hidden="false"/>
    </xf>
    <xf numFmtId="173" fontId="4" fillId="0" borderId="11" xfId="0" applyFont="true" applyBorder="true" applyAlignment="true" applyProtection="false">
      <alignment horizontal="center" vertical="center" textRotation="0" wrapText="false" indent="0" shrinkToFit="false"/>
      <protection locked="true" hidden="false"/>
    </xf>
    <xf numFmtId="173" fontId="4" fillId="4" borderId="12" xfId="0" applyFont="true" applyBorder="true" applyAlignment="true" applyProtection="false">
      <alignment horizontal="center" vertical="center" textRotation="0" wrapText="false" indent="0" shrinkToFit="false"/>
      <protection locked="true" hidden="false"/>
    </xf>
    <xf numFmtId="173" fontId="4" fillId="0" borderId="18" xfId="0" applyFont="true" applyBorder="true" applyAlignment="true" applyProtection="false">
      <alignment horizontal="center" vertical="center" textRotation="0" wrapText="false" indent="0" shrinkToFit="false"/>
      <protection locked="true" hidden="false"/>
    </xf>
    <xf numFmtId="173" fontId="4" fillId="4" borderId="19" xfId="0" applyFont="true" applyBorder="true" applyAlignment="true" applyProtection="false">
      <alignment horizontal="center" vertical="center" textRotation="0" wrapText="false" indent="0" shrinkToFit="false"/>
      <protection locked="true" hidden="false"/>
    </xf>
    <xf numFmtId="173" fontId="19" fillId="2" borderId="20" xfId="0" applyFont="true" applyBorder="true" applyAlignment="true" applyProtection="false">
      <alignment horizontal="center" vertical="bottom" textRotation="0" wrapText="false" indent="0" shrinkToFit="false"/>
      <protection locked="true" hidden="false"/>
    </xf>
    <xf numFmtId="173" fontId="19" fillId="2" borderId="21" xfId="0" applyFont="true" applyBorder="true" applyAlignment="true" applyProtection="false">
      <alignment horizontal="center" vertical="bottom" textRotation="0" wrapText="false" indent="0" shrinkToFit="false"/>
      <protection locked="true" hidden="false"/>
    </xf>
    <xf numFmtId="173" fontId="4" fillId="4" borderId="10" xfId="0" applyFont="true" applyBorder="true" applyAlignment="true" applyProtection="true">
      <alignment horizontal="center" vertical="center" textRotation="0" wrapText="false" indent="0" shrinkToFit="false"/>
      <protection locked="false" hidden="false"/>
    </xf>
    <xf numFmtId="173" fontId="4" fillId="4" borderId="12" xfId="0" applyFont="true" applyBorder="true" applyAlignment="true" applyProtection="true">
      <alignment horizontal="center" vertical="center" textRotation="0" wrapText="false" indent="0" shrinkToFit="false"/>
      <protection locked="false" hidden="false"/>
    </xf>
    <xf numFmtId="173" fontId="4" fillId="0" borderId="13" xfId="0" applyFont="true" applyBorder="true" applyAlignment="true" applyProtection="false">
      <alignment horizontal="center" vertical="center" textRotation="0" wrapText="false" indent="0" shrinkToFit="false"/>
      <protection locked="true" hidden="false"/>
    </xf>
    <xf numFmtId="173" fontId="4" fillId="4" borderId="15" xfId="0" applyFont="true" applyBorder="true" applyAlignment="true" applyProtection="false">
      <alignment horizontal="center" vertical="center" textRotation="0" wrapText="false" indent="0" shrinkToFit="false"/>
      <protection locked="true" hidden="false"/>
    </xf>
    <xf numFmtId="173" fontId="4" fillId="0" borderId="0" xfId="0" applyFont="true" applyBorder="false" applyAlignment="true" applyProtection="false">
      <alignment horizontal="center" vertical="center" textRotation="0" wrapText="false" indent="0" shrinkToFit="false"/>
      <protection locked="true" hidden="false"/>
    </xf>
    <xf numFmtId="173" fontId="19" fillId="2" borderId="22" xfId="0" applyFont="true" applyBorder="true" applyAlignment="true" applyProtection="false">
      <alignment horizontal="center" vertical="bottom" textRotation="0" wrapText="false" indent="0" shrinkToFit="false"/>
      <protection locked="true" hidden="false"/>
    </xf>
    <xf numFmtId="173" fontId="19" fillId="2" borderId="23" xfId="0" applyFont="true" applyBorder="true" applyAlignment="true" applyProtection="false">
      <alignment horizontal="center" vertical="bottom" textRotation="0" wrapText="false" indent="0" shrinkToFit="false"/>
      <protection locked="true" hidden="false"/>
    </xf>
    <xf numFmtId="173" fontId="4" fillId="0" borderId="8" xfId="0" applyFont="true" applyBorder="true" applyAlignment="true" applyProtection="false">
      <alignment horizontal="center" vertical="center" textRotation="0" wrapText="true" indent="0" shrinkToFit="false"/>
      <protection locked="true" hidden="false"/>
    </xf>
    <xf numFmtId="173" fontId="4" fillId="4" borderId="10" xfId="0" applyFont="true" applyBorder="true" applyAlignment="true" applyProtection="false">
      <alignment horizontal="center" vertical="center" textRotation="0" wrapText="true" indent="0" shrinkToFit="false"/>
      <protection locked="true" hidden="false"/>
    </xf>
    <xf numFmtId="173" fontId="4" fillId="0" borderId="20" xfId="0" applyFont="true" applyBorder="true" applyAlignment="true" applyProtection="false">
      <alignment horizontal="center" vertical="center" textRotation="0" wrapText="true" indent="0" shrinkToFit="false"/>
      <protection locked="true" hidden="false"/>
    </xf>
    <xf numFmtId="173" fontId="4" fillId="4" borderId="21" xfId="0" applyFont="true" applyBorder="true" applyAlignment="true" applyProtection="false">
      <alignment horizontal="center" vertical="center" textRotation="0" wrapText="true" indent="0" shrinkToFit="false"/>
      <protection locked="true" hidden="false"/>
    </xf>
    <xf numFmtId="173" fontId="4" fillId="0" borderId="13" xfId="0" applyFont="true" applyBorder="true" applyAlignment="true" applyProtection="false">
      <alignment horizontal="center" vertical="center" textRotation="0" wrapText="true" indent="0" shrinkToFit="false"/>
      <protection locked="true" hidden="false"/>
    </xf>
    <xf numFmtId="173" fontId="4" fillId="4" borderId="15" xfId="0" applyFont="true" applyBorder="true" applyAlignment="true" applyProtection="false">
      <alignment horizontal="center" vertical="center" textRotation="0" wrapText="true" indent="0" shrinkToFit="false"/>
      <protection locked="true" hidden="false"/>
    </xf>
    <xf numFmtId="173" fontId="20" fillId="0" borderId="0" xfId="0" applyFont="true" applyBorder="false" applyAlignment="true" applyProtection="false">
      <alignment horizontal="left" vertical="center" textRotation="0" wrapText="false" indent="0" shrinkToFit="false"/>
      <protection locked="true" hidden="false"/>
    </xf>
    <xf numFmtId="173" fontId="19" fillId="0" borderId="0" xfId="0" applyFont="true" applyBorder="false" applyAlignment="true" applyProtection="false">
      <alignment horizontal="center" vertical="center" textRotation="0" wrapText="true" indent="0" shrinkToFit="false"/>
      <protection locked="true" hidden="false"/>
    </xf>
    <xf numFmtId="173" fontId="4" fillId="0" borderId="0" xfId="0" applyFont="true" applyBorder="false" applyAlignment="true" applyProtection="false">
      <alignment horizontal="center" vertical="center" textRotation="0" wrapText="true" indent="0" shrinkToFit="false"/>
      <protection locked="true" hidden="false"/>
    </xf>
    <xf numFmtId="173" fontId="21" fillId="0" borderId="24" xfId="0" applyFont="true" applyBorder="true" applyAlignment="true" applyProtection="false">
      <alignment horizontal="left" vertical="center" textRotation="0" wrapText="true" indent="0" shrinkToFit="false"/>
      <protection locked="true" hidden="false"/>
    </xf>
    <xf numFmtId="173" fontId="21" fillId="0" borderId="25" xfId="0" applyFont="true" applyBorder="true" applyAlignment="true" applyProtection="false">
      <alignment horizontal="center" vertical="center" textRotation="0" wrapText="true" indent="0" shrinkToFit="false"/>
      <protection locked="true" hidden="false"/>
    </xf>
    <xf numFmtId="175" fontId="22" fillId="4" borderId="9" xfId="0" applyFont="true" applyBorder="true" applyAlignment="true" applyProtection="false">
      <alignment horizontal="center" vertical="center" textRotation="0" wrapText="true" indent="0" shrinkToFit="false"/>
      <protection locked="true" hidden="false"/>
    </xf>
    <xf numFmtId="175" fontId="22" fillId="4" borderId="3" xfId="0" applyFont="true" applyBorder="true" applyAlignment="true" applyProtection="false">
      <alignment horizontal="center" vertical="center" textRotation="0" wrapText="true" indent="0" shrinkToFit="false"/>
      <protection locked="true" hidden="false"/>
    </xf>
    <xf numFmtId="173" fontId="21" fillId="0" borderId="26" xfId="0" applyFont="true" applyBorder="true" applyAlignment="true" applyProtection="false">
      <alignment horizontal="left" vertical="center" textRotation="0" wrapText="false" indent="0" shrinkToFit="false"/>
      <protection locked="true" hidden="false"/>
    </xf>
    <xf numFmtId="173" fontId="21" fillId="0" borderId="27" xfId="0" applyFont="true" applyBorder="true" applyAlignment="true" applyProtection="false">
      <alignment horizontal="left" vertical="center" textRotation="0" wrapText="false" indent="0" shrinkToFit="false"/>
      <protection locked="true" hidden="false"/>
    </xf>
    <xf numFmtId="173" fontId="23" fillId="0" borderId="0" xfId="0" applyFont="true" applyBorder="false" applyAlignment="true" applyProtection="false">
      <alignment horizontal="center" vertical="center" textRotation="0" wrapText="true" indent="0" shrinkToFit="false"/>
      <protection locked="true" hidden="false"/>
    </xf>
    <xf numFmtId="173" fontId="23" fillId="0" borderId="0" xfId="0" applyFont="true" applyBorder="false" applyAlignment="true" applyProtection="false">
      <alignment horizontal="general" vertical="center" textRotation="0" wrapText="true" indent="0" shrinkToFit="false"/>
      <protection locked="true" hidden="false"/>
    </xf>
    <xf numFmtId="173" fontId="22" fillId="0" borderId="0" xfId="0" applyFont="true" applyBorder="false" applyAlignment="true" applyProtection="false">
      <alignment horizontal="center" vertical="center" textRotation="0" wrapText="true" indent="0" shrinkToFit="false"/>
      <protection locked="true" hidden="false"/>
    </xf>
    <xf numFmtId="173" fontId="22" fillId="0" borderId="0" xfId="0" applyFont="true" applyBorder="false" applyAlignment="false" applyProtection="false">
      <alignment horizontal="general" vertical="bottom" textRotation="0" wrapText="false" indent="0" shrinkToFit="false"/>
      <protection locked="true" hidden="false"/>
    </xf>
    <xf numFmtId="173" fontId="21" fillId="0" borderId="28" xfId="0" applyFont="true" applyBorder="true" applyAlignment="true" applyProtection="false">
      <alignment horizontal="left" vertical="center" textRotation="0" wrapText="true" indent="0" shrinkToFit="false"/>
      <protection locked="true" hidden="false"/>
    </xf>
    <xf numFmtId="173" fontId="21" fillId="0" borderId="29" xfId="0" applyFont="true" applyBorder="true" applyAlignment="true" applyProtection="false">
      <alignment horizontal="center" vertical="center" textRotation="0" wrapText="true" indent="0" shrinkToFit="false"/>
      <protection locked="true" hidden="false"/>
    </xf>
    <xf numFmtId="175" fontId="22" fillId="4" borderId="14" xfId="0" applyFont="true" applyBorder="true" applyAlignment="true" applyProtection="false">
      <alignment horizontal="center" vertical="center" textRotation="0" wrapText="true" indent="0" shrinkToFit="false"/>
      <protection locked="true" hidden="false"/>
    </xf>
    <xf numFmtId="176" fontId="22" fillId="4" borderId="30" xfId="0" applyFont="true" applyBorder="true" applyAlignment="true" applyProtection="false">
      <alignment horizontal="center" vertical="center" textRotation="0" wrapText="true" indent="0" shrinkToFit="false"/>
      <protection locked="true" hidden="false"/>
    </xf>
    <xf numFmtId="173" fontId="21" fillId="0" borderId="31" xfId="0" applyFont="true" applyBorder="true" applyAlignment="true" applyProtection="false">
      <alignment horizontal="left" vertical="center" textRotation="0" wrapText="false" indent="0" shrinkToFit="false"/>
      <protection locked="true" hidden="false"/>
    </xf>
    <xf numFmtId="173" fontId="21" fillId="0" borderId="32" xfId="0" applyFont="true" applyBorder="true" applyAlignment="true" applyProtection="false">
      <alignment horizontal="left" vertical="center" textRotation="0" wrapText="false" indent="0" shrinkToFit="false"/>
      <protection locked="true" hidden="false"/>
    </xf>
    <xf numFmtId="173" fontId="24" fillId="0" borderId="0" xfId="0" applyFont="true" applyBorder="false" applyAlignment="true" applyProtection="false">
      <alignment horizontal="left" vertical="center" textRotation="0" wrapText="false" indent="2" shrinkToFit="false"/>
      <protection locked="true" hidden="false"/>
    </xf>
    <xf numFmtId="173" fontId="19" fillId="2" borderId="33" xfId="0" applyFont="true" applyBorder="true" applyAlignment="true" applyProtection="false">
      <alignment horizontal="center" vertical="center" textRotation="0" wrapText="false" indent="0" shrinkToFit="false"/>
      <protection locked="true" hidden="false"/>
    </xf>
    <xf numFmtId="173" fontId="25" fillId="2" borderId="34" xfId="0" applyFont="true" applyBorder="true" applyAlignment="true" applyProtection="false">
      <alignment horizontal="center" vertical="center" textRotation="0" wrapText="false" indent="0" shrinkToFit="false"/>
      <protection locked="true" hidden="false"/>
    </xf>
    <xf numFmtId="173" fontId="19" fillId="2" borderId="34" xfId="0" applyFont="true" applyBorder="true" applyAlignment="true" applyProtection="false">
      <alignment horizontal="center" vertical="center" textRotation="0" wrapText="false" indent="0" shrinkToFit="false"/>
      <protection locked="true" hidden="false"/>
    </xf>
    <xf numFmtId="173" fontId="26" fillId="2" borderId="33" xfId="0" applyFont="true" applyBorder="true" applyAlignment="true" applyProtection="false">
      <alignment horizontal="left" vertical="center" textRotation="0" wrapText="false" indent="0" shrinkToFit="false"/>
      <protection locked="true" hidden="false"/>
    </xf>
    <xf numFmtId="173" fontId="26" fillId="2" borderId="34" xfId="0" applyFont="true" applyBorder="true" applyAlignment="true" applyProtection="false">
      <alignment horizontal="center" vertical="center" textRotation="0" wrapText="false" indent="0" shrinkToFit="false"/>
      <protection locked="true" hidden="false"/>
    </xf>
    <xf numFmtId="173" fontId="26" fillId="2" borderId="35" xfId="0" applyFont="true" applyBorder="true" applyAlignment="true" applyProtection="false">
      <alignment horizontal="center" vertical="center" textRotation="0" wrapText="false" indent="0" shrinkToFit="false"/>
      <protection locked="true" hidden="false"/>
    </xf>
    <xf numFmtId="173" fontId="25" fillId="2" borderId="33" xfId="0" applyFont="true" applyBorder="true" applyAlignment="true" applyProtection="false">
      <alignment horizontal="center" vertical="center" textRotation="0" wrapText="false" indent="0" shrinkToFit="false"/>
      <protection locked="true" hidden="false"/>
    </xf>
    <xf numFmtId="173" fontId="25" fillId="2" borderId="35" xfId="0" applyFont="true" applyBorder="true" applyAlignment="true" applyProtection="false">
      <alignment horizontal="center" vertical="center" textRotation="0" wrapText="false" indent="0" shrinkToFit="false"/>
      <protection locked="true" hidden="false"/>
    </xf>
    <xf numFmtId="173" fontId="25" fillId="2" borderId="33" xfId="0" applyFont="true" applyBorder="true" applyAlignment="true" applyProtection="false">
      <alignment horizontal="right" vertical="center" textRotation="0" wrapText="false" indent="0" shrinkToFit="false"/>
      <protection locked="true" hidden="false"/>
    </xf>
    <xf numFmtId="173" fontId="19" fillId="2" borderId="36" xfId="0" applyFont="true" applyBorder="true" applyAlignment="true" applyProtection="false">
      <alignment horizontal="center" vertical="center" textRotation="0" wrapText="false" indent="0" shrinkToFit="false"/>
      <protection locked="true" hidden="false"/>
    </xf>
    <xf numFmtId="173" fontId="19" fillId="0" borderId="0" xfId="0" applyFont="true" applyBorder="false" applyAlignment="true" applyProtection="false">
      <alignment horizontal="center" vertical="center" textRotation="0" wrapText="false" indent="0" shrinkToFit="false"/>
      <protection locked="true" hidden="false"/>
    </xf>
    <xf numFmtId="173" fontId="4" fillId="0" borderId="0" xfId="0" applyFont="true" applyBorder="false" applyAlignment="false" applyProtection="false">
      <alignment horizontal="general" vertical="bottom" textRotation="0" wrapText="false" indent="0" shrinkToFit="false"/>
      <protection locked="true" hidden="false"/>
    </xf>
    <xf numFmtId="173" fontId="27" fillId="0" borderId="0" xfId="0" applyFont="true" applyBorder="false" applyAlignment="true" applyProtection="false">
      <alignment horizontal="left" vertical="center" textRotation="0" wrapText="false" indent="0" shrinkToFit="false"/>
      <protection locked="true" hidden="false"/>
    </xf>
    <xf numFmtId="173" fontId="19" fillId="0" borderId="5" xfId="0" applyFont="true" applyBorder="true" applyAlignment="true" applyProtection="false">
      <alignment horizontal="center" vertical="center" textRotation="0" wrapText="true" indent="0" shrinkToFit="false"/>
      <protection locked="true" hidden="false"/>
    </xf>
    <xf numFmtId="173" fontId="19" fillId="0" borderId="6" xfId="0" applyFont="true" applyBorder="true" applyAlignment="true" applyProtection="false">
      <alignment horizontal="center" vertical="center" textRotation="0" wrapText="true" indent="0" shrinkToFit="false"/>
      <protection locked="true" hidden="false"/>
    </xf>
    <xf numFmtId="174" fontId="19" fillId="0" borderId="37" xfId="0" applyFont="true" applyBorder="true" applyAlignment="true" applyProtection="false">
      <alignment horizontal="center" vertical="center" textRotation="0" wrapText="true" indent="0" shrinkToFit="false"/>
      <protection locked="true" hidden="false"/>
    </xf>
    <xf numFmtId="173" fontId="19" fillId="0" borderId="7" xfId="0" applyFont="true" applyBorder="true" applyAlignment="true" applyProtection="false">
      <alignment horizontal="center" vertical="center" textRotation="0" wrapText="true" indent="0" shrinkToFit="false"/>
      <protection locked="true" hidden="false"/>
    </xf>
    <xf numFmtId="173" fontId="19" fillId="0" borderId="38" xfId="0" applyFont="true" applyBorder="true" applyAlignment="true" applyProtection="false">
      <alignment horizontal="center" vertical="center" textRotation="0" wrapText="true" indent="0" shrinkToFit="false"/>
      <protection locked="true" hidden="false"/>
    </xf>
    <xf numFmtId="173" fontId="19" fillId="0" borderId="37" xfId="0" applyFont="true" applyBorder="true" applyAlignment="true" applyProtection="false">
      <alignment horizontal="center" vertical="center" textRotation="0" wrapText="true" indent="0" shrinkToFit="false"/>
      <protection locked="true" hidden="false"/>
    </xf>
    <xf numFmtId="173" fontId="19" fillId="0" borderId="36" xfId="0" applyFont="true" applyBorder="true" applyAlignment="true" applyProtection="false">
      <alignment horizontal="center" vertical="center" textRotation="0" wrapText="true" indent="0" shrinkToFit="false"/>
      <protection locked="true" hidden="false"/>
    </xf>
    <xf numFmtId="173" fontId="29" fillId="0" borderId="0" xfId="0" applyFont="true" applyBorder="false" applyAlignment="true" applyProtection="false">
      <alignment horizontal="left" vertical="center" textRotation="0" wrapText="false" indent="2" shrinkToFit="false"/>
      <protection locked="true" hidden="false"/>
    </xf>
    <xf numFmtId="173" fontId="19" fillId="5" borderId="39" xfId="0" applyFont="true" applyBorder="true" applyAlignment="true" applyProtection="false">
      <alignment horizontal="center" vertical="center" textRotation="0" wrapText="true" indent="0" shrinkToFit="false"/>
      <protection locked="true" hidden="false"/>
    </xf>
    <xf numFmtId="173" fontId="30" fillId="5" borderId="40" xfId="0" applyFont="true" applyBorder="true" applyAlignment="true" applyProtection="false">
      <alignment horizontal="center" vertical="center" textRotation="0" wrapText="true" indent="0" shrinkToFit="false"/>
      <protection locked="true" hidden="false"/>
    </xf>
    <xf numFmtId="173" fontId="4" fillId="5" borderId="40" xfId="0" applyFont="true" applyBorder="true" applyAlignment="true" applyProtection="false">
      <alignment horizontal="center" vertical="center" textRotation="0" wrapText="true" indent="0" shrinkToFit="false"/>
      <protection locked="true" hidden="false"/>
    </xf>
    <xf numFmtId="174" fontId="4" fillId="5" borderId="41" xfId="0" applyFont="true" applyBorder="true" applyAlignment="true" applyProtection="false">
      <alignment horizontal="center" vertical="center" textRotation="0" wrapText="true" indent="0" shrinkToFit="false"/>
      <protection locked="true" hidden="false"/>
    </xf>
    <xf numFmtId="173" fontId="4" fillId="5" borderId="39" xfId="0" applyFont="true" applyBorder="true" applyAlignment="true" applyProtection="false">
      <alignment horizontal="center" vertical="center" textRotation="0" wrapText="true" indent="0" shrinkToFit="false"/>
      <protection locked="true" hidden="false"/>
    </xf>
    <xf numFmtId="173" fontId="4" fillId="5" borderId="42" xfId="0" applyFont="true" applyBorder="true" applyAlignment="true" applyProtection="false">
      <alignment horizontal="center" vertical="center" textRotation="0" wrapText="true" indent="0" shrinkToFit="false"/>
      <protection locked="true" hidden="false"/>
    </xf>
    <xf numFmtId="173" fontId="4" fillId="5" borderId="43" xfId="0" applyFont="true" applyBorder="true" applyAlignment="true" applyProtection="false">
      <alignment horizontal="center" vertical="center" textRotation="0" wrapText="true" indent="0" shrinkToFit="false"/>
      <protection locked="true" hidden="false"/>
    </xf>
    <xf numFmtId="173" fontId="4" fillId="5" borderId="41" xfId="0" applyFont="true" applyBorder="true" applyAlignment="true" applyProtection="false">
      <alignment horizontal="center" vertical="center" textRotation="0" wrapText="true" indent="0" shrinkToFit="false"/>
      <protection locked="true" hidden="false"/>
    </xf>
    <xf numFmtId="173" fontId="4" fillId="5" borderId="44" xfId="0" applyFont="true" applyBorder="true" applyAlignment="true" applyProtection="false">
      <alignment horizontal="center" vertical="center" textRotation="0" wrapText="true" indent="0" shrinkToFit="false"/>
      <protection locked="true" hidden="false"/>
    </xf>
    <xf numFmtId="173" fontId="19" fillId="2" borderId="39" xfId="0" applyFont="true" applyBorder="true" applyAlignment="true" applyProtection="false">
      <alignment horizontal="center" vertical="center" textRotation="0" wrapText="true" indent="0" shrinkToFit="false"/>
      <protection locked="true" hidden="false"/>
    </xf>
    <xf numFmtId="173" fontId="4" fillId="2" borderId="40" xfId="0" applyFont="true" applyBorder="true" applyAlignment="true" applyProtection="false">
      <alignment horizontal="center" vertical="center" textRotation="0" wrapText="true" indent="0" shrinkToFit="false"/>
      <protection locked="true" hidden="false"/>
    </xf>
    <xf numFmtId="173" fontId="4" fillId="2" borderId="41" xfId="0" applyFont="true" applyBorder="true" applyAlignment="true" applyProtection="false">
      <alignment horizontal="center" vertical="center" textRotation="0" wrapText="true" indent="0" shrinkToFit="false"/>
      <protection locked="true" hidden="false"/>
    </xf>
    <xf numFmtId="173" fontId="4" fillId="2" borderId="39" xfId="0" applyFont="true" applyBorder="true" applyAlignment="true" applyProtection="false">
      <alignment horizontal="center" vertical="center" textRotation="0" wrapText="true" indent="0" shrinkToFit="false"/>
      <protection locked="true" hidden="false"/>
    </xf>
    <xf numFmtId="173" fontId="4" fillId="2" borderId="42" xfId="0" applyFont="true" applyBorder="true" applyAlignment="true" applyProtection="false">
      <alignment horizontal="center" vertical="center" textRotation="0" wrapText="true" indent="0" shrinkToFit="false"/>
      <protection locked="true" hidden="false"/>
    </xf>
    <xf numFmtId="173" fontId="4" fillId="2" borderId="43" xfId="0" applyFont="true" applyBorder="true" applyAlignment="true" applyProtection="false">
      <alignment horizontal="center" vertical="center" textRotation="0" wrapText="true" indent="0" shrinkToFit="false"/>
      <protection locked="true" hidden="false"/>
    </xf>
    <xf numFmtId="173" fontId="4" fillId="2" borderId="44" xfId="0" applyFont="true" applyBorder="true" applyAlignment="true" applyProtection="false">
      <alignment horizontal="center" vertical="center" textRotation="0" wrapText="true" indent="0" shrinkToFit="false"/>
      <protection locked="true" hidden="false"/>
    </xf>
    <xf numFmtId="173" fontId="19" fillId="4" borderId="11" xfId="0" applyFont="true" applyBorder="true" applyAlignment="true" applyProtection="false">
      <alignment horizontal="center" vertical="center" textRotation="0" wrapText="true" indent="0" shrinkToFit="false"/>
      <protection locked="true" hidden="false"/>
    </xf>
    <xf numFmtId="173" fontId="4" fillId="0" borderId="3" xfId="0" applyFont="true" applyBorder="true" applyAlignment="true" applyProtection="false">
      <alignment horizontal="center" vertical="center" textRotation="0" wrapText="true" indent="0" shrinkToFit="false"/>
      <protection locked="true" hidden="false"/>
    </xf>
    <xf numFmtId="173" fontId="4" fillId="0" borderId="11" xfId="0" applyFont="true" applyBorder="true" applyAlignment="true" applyProtection="false">
      <alignment horizontal="center" vertical="center" textRotation="0" wrapText="true" indent="0" shrinkToFit="false"/>
      <protection locked="true" hidden="false"/>
    </xf>
    <xf numFmtId="173" fontId="4" fillId="0" borderId="12" xfId="0" applyFont="true" applyBorder="true" applyAlignment="true" applyProtection="false">
      <alignment horizontal="center" vertical="center" textRotation="0" wrapText="true" indent="0" shrinkToFit="false"/>
      <protection locked="true" hidden="false"/>
    </xf>
    <xf numFmtId="173" fontId="4" fillId="0" borderId="45" xfId="0" applyFont="true" applyBorder="true" applyAlignment="true" applyProtection="false">
      <alignment horizontal="center" vertical="center" textRotation="0" wrapText="true" indent="0" shrinkToFit="false"/>
      <protection locked="true" hidden="false"/>
    </xf>
    <xf numFmtId="173" fontId="4" fillId="0" borderId="3" xfId="0" applyFont="true" applyBorder="true" applyAlignment="true" applyProtection="true">
      <alignment horizontal="center" vertical="center" textRotation="0" wrapText="true" indent="0" shrinkToFit="false"/>
      <protection locked="false" hidden="false"/>
    </xf>
    <xf numFmtId="173" fontId="4" fillId="0" borderId="46" xfId="0" applyFont="true" applyBorder="true" applyAlignment="true" applyProtection="false">
      <alignment horizontal="center" vertical="center" textRotation="0" wrapText="true" indent="0" shrinkToFit="false"/>
      <protection locked="true" hidden="false"/>
    </xf>
    <xf numFmtId="173" fontId="4" fillId="0" borderId="47" xfId="0" applyFont="true" applyBorder="true" applyAlignment="true" applyProtection="false">
      <alignment horizontal="left" vertical="center" textRotation="0" wrapText="true" indent="0" shrinkToFit="false"/>
      <protection locked="true" hidden="false"/>
    </xf>
    <xf numFmtId="173" fontId="4" fillId="6" borderId="3" xfId="0" applyFont="true" applyBorder="true" applyAlignment="true" applyProtection="false">
      <alignment horizontal="center" vertical="center" textRotation="0" wrapText="true" indent="0" shrinkToFit="false"/>
      <protection locked="true" hidden="false"/>
    </xf>
    <xf numFmtId="174" fontId="4" fillId="0" borderId="46" xfId="0" applyFont="true" applyBorder="true" applyAlignment="true" applyProtection="false">
      <alignment horizontal="center" vertical="center" textRotation="0" wrapText="true" indent="0" shrinkToFit="false"/>
      <protection locked="true" hidden="false"/>
    </xf>
    <xf numFmtId="173" fontId="19" fillId="4" borderId="13" xfId="0" applyFont="true" applyBorder="true" applyAlignment="true" applyProtection="false">
      <alignment horizontal="center" vertical="center" textRotation="0" wrapText="true" indent="0" shrinkToFit="false"/>
      <protection locked="true" hidden="false"/>
    </xf>
    <xf numFmtId="173" fontId="4" fillId="0" borderId="14" xfId="0" applyFont="true" applyBorder="true" applyAlignment="true" applyProtection="false">
      <alignment horizontal="center" vertical="center" textRotation="0" wrapText="true" indent="0" shrinkToFit="false"/>
      <protection locked="true" hidden="false"/>
    </xf>
    <xf numFmtId="173" fontId="4" fillId="0" borderId="30" xfId="0" applyFont="true" applyBorder="true" applyAlignment="true" applyProtection="false">
      <alignment horizontal="center" vertical="center" textRotation="0" wrapText="true" indent="0" shrinkToFit="false"/>
      <protection locked="true" hidden="false"/>
    </xf>
    <xf numFmtId="173" fontId="4" fillId="0" borderId="15" xfId="0" applyFont="true" applyBorder="true" applyAlignment="true" applyProtection="false">
      <alignment horizontal="center" vertical="center" textRotation="0" wrapText="true" indent="0" shrinkToFit="false"/>
      <protection locked="true" hidden="false"/>
    </xf>
    <xf numFmtId="173" fontId="4" fillId="0" borderId="29" xfId="0" applyFont="true" applyBorder="true" applyAlignment="true" applyProtection="false">
      <alignment horizontal="center" vertical="center" textRotation="0" wrapText="true" indent="0" shrinkToFit="false"/>
      <protection locked="true" hidden="false"/>
    </xf>
    <xf numFmtId="173" fontId="4" fillId="0" borderId="14" xfId="0" applyFont="true" applyBorder="true" applyAlignment="true" applyProtection="true">
      <alignment horizontal="center" vertical="center" textRotation="0" wrapText="true" indent="0" shrinkToFit="false"/>
      <protection locked="false" hidden="false"/>
    </xf>
    <xf numFmtId="173" fontId="4" fillId="0" borderId="48" xfId="0" applyFont="true" applyBorder="true" applyAlignment="true" applyProtection="false">
      <alignment horizontal="left" vertical="center" textRotation="0" wrapText="true" indent="0" shrinkToFit="false"/>
      <protection locked="true" hidden="false"/>
    </xf>
    <xf numFmtId="173" fontId="4" fillId="0" borderId="0" xfId="0" applyFont="true" applyBorder="false" applyAlignment="true" applyProtection="true">
      <alignment horizontal="center" vertical="center" textRotation="0" wrapText="true" indent="0" shrinkToFit="false"/>
      <protection locked="false" hidden="false"/>
    </xf>
    <xf numFmtId="175" fontId="22" fillId="4" borderId="49" xfId="0" applyFont="true" applyBorder="true" applyAlignment="true" applyProtection="false">
      <alignment horizontal="center" vertical="center" textRotation="0" wrapText="true" indent="0" shrinkToFit="false"/>
      <protection locked="true" hidden="false"/>
    </xf>
    <xf numFmtId="174" fontId="4" fillId="0" borderId="0" xfId="0" applyFont="true" applyBorder="false" applyAlignment="true" applyProtection="false">
      <alignment horizontal="center" vertical="center" textRotation="0" wrapText="true" indent="0" shrinkToFit="false"/>
      <protection locked="true" hidden="false"/>
    </xf>
    <xf numFmtId="174" fontId="4" fillId="7" borderId="3" xfId="0" applyFont="true" applyBorder="true" applyAlignment="true" applyProtection="false">
      <alignment horizontal="center" vertical="center" textRotation="0" wrapText="true" indent="0" shrinkToFit="false"/>
      <protection locked="true" hidden="false"/>
    </xf>
    <xf numFmtId="173" fontId="23" fillId="0" borderId="32" xfId="0" applyFont="true" applyBorder="true" applyAlignment="true" applyProtection="false">
      <alignment horizontal="center" vertical="center" textRotation="0" wrapText="true" indent="0" shrinkToFit="false"/>
      <protection locked="true" hidden="false"/>
    </xf>
    <xf numFmtId="173" fontId="4" fillId="8" borderId="3" xfId="0" applyFont="true" applyBorder="true" applyAlignment="true" applyProtection="false">
      <alignment horizontal="center" vertical="center" textRotation="0" wrapText="true" indent="0" shrinkToFit="false"/>
      <protection locked="true" hidden="false"/>
    </xf>
    <xf numFmtId="173" fontId="31" fillId="9" borderId="0" xfId="0" applyFont="true" applyBorder="false" applyAlignment="true" applyProtection="false">
      <alignment horizontal="center" vertical="center" textRotation="0" wrapText="true" indent="0" shrinkToFit="false"/>
      <protection locked="true" hidden="false"/>
    </xf>
    <xf numFmtId="173" fontId="31" fillId="9" borderId="14" xfId="0" applyFont="true" applyBorder="true" applyAlignment="true" applyProtection="false">
      <alignment horizontal="center" vertical="center" textRotation="0" wrapText="true" indent="0" shrinkToFit="false"/>
      <protection locked="true" hidden="false"/>
    </xf>
    <xf numFmtId="174" fontId="4" fillId="10" borderId="3" xfId="0" applyFont="true" applyBorder="true" applyAlignment="true" applyProtection="false">
      <alignment horizontal="center" vertical="center" textRotation="0" wrapText="true" indent="0" shrinkToFit="false"/>
      <protection locked="true" hidden="false"/>
    </xf>
    <xf numFmtId="173" fontId="19" fillId="2" borderId="0" xfId="0" applyFont="true" applyBorder="false" applyAlignment="true" applyProtection="false">
      <alignment horizontal="center" vertical="center" textRotation="0" wrapText="false" indent="0" shrinkToFit="false"/>
      <protection locked="true" hidden="false"/>
    </xf>
    <xf numFmtId="173" fontId="25" fillId="2" borderId="32" xfId="0" applyFont="true" applyBorder="true" applyAlignment="true" applyProtection="false">
      <alignment horizontal="center" vertical="center" textRotation="0" wrapText="false" indent="0" shrinkToFit="false"/>
      <protection locked="true" hidden="false"/>
    </xf>
    <xf numFmtId="173" fontId="19" fillId="0" borderId="50" xfId="0" applyFont="true" applyBorder="true" applyAlignment="true" applyProtection="false">
      <alignment horizontal="center" vertical="center" textRotation="0" wrapText="true" indent="0" shrinkToFit="false"/>
      <protection locked="true" hidden="false"/>
    </xf>
    <xf numFmtId="173" fontId="19" fillId="9" borderId="6" xfId="0" applyFont="true" applyBorder="true" applyAlignment="true" applyProtection="false">
      <alignment horizontal="center" vertical="center" textRotation="0" wrapText="true" indent="0" shrinkToFit="false"/>
      <protection locked="true" hidden="false"/>
    </xf>
    <xf numFmtId="177" fontId="19" fillId="5" borderId="51" xfId="0" applyFont="true" applyBorder="true" applyAlignment="true" applyProtection="false">
      <alignment horizontal="center" vertical="center" textRotation="0" wrapText="true" indent="0" shrinkToFit="false"/>
      <protection locked="true" hidden="false"/>
    </xf>
    <xf numFmtId="177" fontId="30" fillId="5" borderId="8" xfId="0" applyFont="true" applyBorder="true" applyAlignment="true" applyProtection="false">
      <alignment horizontal="center" vertical="center" textRotation="0" wrapText="true" indent="0" shrinkToFit="false"/>
      <protection locked="true" hidden="false"/>
    </xf>
    <xf numFmtId="177" fontId="4" fillId="5" borderId="9" xfId="0" applyFont="true" applyBorder="true" applyAlignment="true" applyProtection="false">
      <alignment horizontal="center" vertical="center" textRotation="0" wrapText="true" indent="0" shrinkToFit="false"/>
      <protection locked="true" hidden="false"/>
    </xf>
    <xf numFmtId="177" fontId="4" fillId="5" borderId="10" xfId="0" applyFont="true" applyBorder="true" applyAlignment="true" applyProtection="false">
      <alignment horizontal="center" vertical="center" textRotation="0" wrapText="true" indent="0" shrinkToFit="false"/>
      <protection locked="true" hidden="false"/>
    </xf>
    <xf numFmtId="174" fontId="4" fillId="5" borderId="8" xfId="0" applyFont="true" applyBorder="true" applyAlignment="true" applyProtection="false">
      <alignment horizontal="center" vertical="center" textRotation="0" wrapText="true" indent="0" shrinkToFit="false"/>
      <protection locked="true" hidden="false"/>
    </xf>
    <xf numFmtId="174" fontId="4" fillId="5" borderId="9" xfId="0" applyFont="true" applyBorder="true" applyAlignment="true" applyProtection="false">
      <alignment horizontal="center" vertical="center" textRotation="0" wrapText="true" indent="0" shrinkToFit="false"/>
      <protection locked="true" hidden="false"/>
    </xf>
    <xf numFmtId="173" fontId="4" fillId="5" borderId="9" xfId="0" applyFont="true" applyBorder="true" applyAlignment="true" applyProtection="false">
      <alignment horizontal="center" vertical="center" textRotation="0" wrapText="true" indent="0" shrinkToFit="false"/>
      <protection locked="true" hidden="false"/>
    </xf>
    <xf numFmtId="173" fontId="4" fillId="5" borderId="49" xfId="0" applyFont="true" applyBorder="true" applyAlignment="true" applyProtection="false">
      <alignment horizontal="center" vertical="center" textRotation="0" wrapText="true" indent="0" shrinkToFit="false"/>
      <protection locked="true" hidden="false"/>
    </xf>
    <xf numFmtId="174" fontId="4" fillId="5" borderId="10" xfId="0" applyFont="true" applyBorder="true" applyAlignment="true" applyProtection="false">
      <alignment horizontal="center" vertical="center" textRotation="0" wrapText="true" indent="0" shrinkToFit="false"/>
      <protection locked="true" hidden="false"/>
    </xf>
    <xf numFmtId="174" fontId="4" fillId="5" borderId="25" xfId="0" applyFont="true" applyBorder="true" applyAlignment="true" applyProtection="false">
      <alignment horizontal="center" vertical="center" textRotation="0" wrapText="true" indent="0" shrinkToFit="false"/>
      <protection locked="true" hidden="false"/>
    </xf>
    <xf numFmtId="173" fontId="4" fillId="5" borderId="52" xfId="0" applyFont="true" applyBorder="true" applyAlignment="true" applyProtection="false">
      <alignment horizontal="left" vertical="center" textRotation="0" wrapText="true" indent="0" shrinkToFit="false"/>
      <protection locked="true" hidden="false"/>
    </xf>
    <xf numFmtId="173" fontId="19" fillId="2" borderId="44" xfId="0" applyFont="true" applyBorder="true" applyAlignment="true" applyProtection="false">
      <alignment horizontal="center" vertical="center" textRotation="0" wrapText="true" indent="0" shrinkToFit="false"/>
      <protection locked="true" hidden="false"/>
    </xf>
    <xf numFmtId="177" fontId="4" fillId="2" borderId="39" xfId="0" applyFont="true" applyBorder="true" applyAlignment="true" applyProtection="false">
      <alignment horizontal="center" vertical="center" textRotation="0" wrapText="true" indent="0" shrinkToFit="false"/>
      <protection locked="true" hidden="false"/>
    </xf>
    <xf numFmtId="177" fontId="4" fillId="2" borderId="40" xfId="0" applyFont="true" applyBorder="true" applyAlignment="true" applyProtection="false">
      <alignment horizontal="center" vertical="center" textRotation="0" wrapText="true" indent="0" shrinkToFit="false"/>
      <protection locked="true" hidden="false"/>
    </xf>
    <xf numFmtId="177" fontId="4" fillId="2" borderId="42" xfId="0" applyFont="true" applyBorder="true" applyAlignment="true" applyProtection="false">
      <alignment horizontal="center" vertical="center" textRotation="0" wrapText="true" indent="0" shrinkToFit="false"/>
      <protection locked="true" hidden="false"/>
    </xf>
    <xf numFmtId="177" fontId="4" fillId="2" borderId="43" xfId="0" applyFont="true" applyBorder="true" applyAlignment="true" applyProtection="false">
      <alignment horizontal="center" vertical="center" textRotation="0" wrapText="true" indent="0" shrinkToFit="false"/>
      <protection locked="true" hidden="false"/>
    </xf>
    <xf numFmtId="174" fontId="4" fillId="2" borderId="39" xfId="0" applyFont="true" applyBorder="true" applyAlignment="true" applyProtection="false">
      <alignment horizontal="center" vertical="center" textRotation="0" wrapText="true" indent="0" shrinkToFit="false"/>
      <protection locked="true" hidden="false"/>
    </xf>
    <xf numFmtId="174" fontId="4" fillId="2" borderId="40" xfId="0" applyFont="true" applyBorder="true" applyAlignment="true" applyProtection="false">
      <alignment horizontal="center" vertical="center" textRotation="0" wrapText="true" indent="0" shrinkToFit="false"/>
      <protection locked="true" hidden="false"/>
    </xf>
    <xf numFmtId="173" fontId="4" fillId="2" borderId="53" xfId="0" applyFont="true" applyBorder="true" applyAlignment="true" applyProtection="false">
      <alignment horizontal="center" vertical="center" textRotation="0" wrapText="true" indent="0" shrinkToFit="false"/>
      <protection locked="true" hidden="false"/>
    </xf>
    <xf numFmtId="174" fontId="4" fillId="2" borderId="42" xfId="0" applyFont="true" applyBorder="true" applyAlignment="true" applyProtection="false">
      <alignment horizontal="center" vertical="center" textRotation="0" wrapText="true" indent="0" shrinkToFit="false"/>
      <protection locked="true" hidden="false"/>
    </xf>
    <xf numFmtId="174" fontId="4" fillId="2" borderId="43" xfId="0" applyFont="true" applyBorder="true" applyAlignment="true" applyProtection="false">
      <alignment horizontal="center" vertical="center" textRotation="0" wrapText="true" indent="0" shrinkToFit="false"/>
      <protection locked="true" hidden="false"/>
    </xf>
    <xf numFmtId="173" fontId="4" fillId="2" borderId="54" xfId="0" applyFont="true" applyBorder="true" applyAlignment="true" applyProtection="false">
      <alignment horizontal="left" vertical="center" textRotation="0" wrapText="true" indent="0" shrinkToFit="false"/>
      <protection locked="true" hidden="false"/>
    </xf>
    <xf numFmtId="177" fontId="19" fillId="4" borderId="47" xfId="0" applyFont="true" applyBorder="true" applyAlignment="true" applyProtection="false">
      <alignment horizontal="center" vertical="center" textRotation="0" wrapText="true" indent="0" shrinkToFit="false"/>
      <protection locked="true" hidden="false"/>
    </xf>
    <xf numFmtId="177" fontId="4" fillId="11" borderId="11" xfId="0" applyFont="true" applyBorder="true" applyAlignment="true" applyProtection="false">
      <alignment horizontal="center" vertical="center" textRotation="0" wrapText="true" indent="0" shrinkToFit="false"/>
      <protection locked="true" hidden="false"/>
    </xf>
    <xf numFmtId="177" fontId="4" fillId="11" borderId="3" xfId="0" applyFont="true" applyBorder="true" applyAlignment="true" applyProtection="false">
      <alignment horizontal="center" vertical="center" textRotation="0" wrapText="true" indent="0" shrinkToFit="false"/>
      <protection locked="true" hidden="false"/>
    </xf>
    <xf numFmtId="177" fontId="4" fillId="11" borderId="12" xfId="0" applyFont="true" applyBorder="true" applyAlignment="true" applyProtection="false">
      <alignment horizontal="center" vertical="center" textRotation="0" wrapText="true" indent="0" shrinkToFit="false"/>
      <protection locked="true" hidden="false"/>
    </xf>
    <xf numFmtId="174" fontId="4" fillId="0" borderId="11" xfId="0" applyFont="true" applyBorder="true" applyAlignment="true" applyProtection="true">
      <alignment horizontal="center" vertical="center" textRotation="0" wrapText="true" indent="0" shrinkToFit="false"/>
      <protection locked="false" hidden="false"/>
    </xf>
    <xf numFmtId="174" fontId="4" fillId="0" borderId="3" xfId="0" applyFont="true" applyBorder="true" applyAlignment="true" applyProtection="true">
      <alignment horizontal="center" vertical="center" textRotation="0" wrapText="true" indent="0" shrinkToFit="false"/>
      <protection locked="false" hidden="false"/>
    </xf>
    <xf numFmtId="173" fontId="4" fillId="0" borderId="46" xfId="0" applyFont="true" applyBorder="true" applyAlignment="true" applyProtection="true">
      <alignment horizontal="center" vertical="center" textRotation="0" wrapText="true" indent="0" shrinkToFit="false"/>
      <protection locked="false" hidden="false"/>
    </xf>
    <xf numFmtId="174" fontId="4" fillId="0" borderId="12" xfId="0" applyFont="true" applyBorder="true" applyAlignment="true" applyProtection="true">
      <alignment horizontal="center" vertical="center" textRotation="0" wrapText="true" indent="0" shrinkToFit="false"/>
      <protection locked="false" hidden="false"/>
    </xf>
    <xf numFmtId="174" fontId="4" fillId="0" borderId="45" xfId="0" applyFont="true" applyBorder="true" applyAlignment="true" applyProtection="true">
      <alignment horizontal="center" vertical="center" textRotation="0" wrapText="true" indent="0" shrinkToFit="false"/>
      <protection locked="false" hidden="false"/>
    </xf>
    <xf numFmtId="173" fontId="4" fillId="0" borderId="55" xfId="0" applyFont="true" applyBorder="true" applyAlignment="true" applyProtection="true">
      <alignment horizontal="left" vertical="center" textRotation="0" wrapText="true" indent="0" shrinkToFit="false"/>
      <protection locked="false" hidden="false"/>
    </xf>
    <xf numFmtId="177" fontId="19" fillId="4" borderId="48" xfId="0" applyFont="true" applyBorder="true" applyAlignment="true" applyProtection="false">
      <alignment horizontal="center" vertical="center" textRotation="0" wrapText="true" indent="0" shrinkToFit="false"/>
      <protection locked="true" hidden="false"/>
    </xf>
    <xf numFmtId="177" fontId="4" fillId="11" borderId="13" xfId="0" applyFont="true" applyBorder="true" applyAlignment="true" applyProtection="false">
      <alignment horizontal="center" vertical="center" textRotation="0" wrapText="true" indent="0" shrinkToFit="false"/>
      <protection locked="true" hidden="false"/>
    </xf>
    <xf numFmtId="177" fontId="4" fillId="11" borderId="14" xfId="0" applyFont="true" applyBorder="true" applyAlignment="true" applyProtection="false">
      <alignment horizontal="center" vertical="center" textRotation="0" wrapText="true" indent="0" shrinkToFit="false"/>
      <protection locked="true" hidden="false"/>
    </xf>
    <xf numFmtId="177" fontId="4" fillId="11" borderId="15" xfId="0" applyFont="true" applyBorder="true" applyAlignment="true" applyProtection="false">
      <alignment horizontal="center" vertical="center" textRotation="0" wrapText="true" indent="0" shrinkToFit="false"/>
      <protection locked="true" hidden="false"/>
    </xf>
    <xf numFmtId="174" fontId="4" fillId="0" borderId="13" xfId="0" applyFont="true" applyBorder="true" applyAlignment="true" applyProtection="true">
      <alignment horizontal="center" vertical="center" textRotation="0" wrapText="true" indent="0" shrinkToFit="false"/>
      <protection locked="false" hidden="false"/>
    </xf>
    <xf numFmtId="174" fontId="4" fillId="0" borderId="14" xfId="0" applyFont="true" applyBorder="true" applyAlignment="true" applyProtection="true">
      <alignment horizontal="center" vertical="center" textRotation="0" wrapText="true" indent="0" shrinkToFit="false"/>
      <protection locked="false" hidden="false"/>
    </xf>
    <xf numFmtId="173" fontId="4" fillId="0" borderId="30" xfId="0" applyFont="true" applyBorder="true" applyAlignment="true" applyProtection="true">
      <alignment horizontal="center" vertical="center" textRotation="0" wrapText="true" indent="0" shrinkToFit="false"/>
      <protection locked="false" hidden="false"/>
    </xf>
    <xf numFmtId="174" fontId="4" fillId="0" borderId="15" xfId="0" applyFont="true" applyBorder="true" applyAlignment="true" applyProtection="true">
      <alignment horizontal="center" vertical="center" textRotation="0" wrapText="true" indent="0" shrinkToFit="false"/>
      <protection locked="false" hidden="false"/>
    </xf>
    <xf numFmtId="174" fontId="4" fillId="0" borderId="29" xfId="0" applyFont="true" applyBorder="true" applyAlignment="true" applyProtection="true">
      <alignment horizontal="center" vertical="center" textRotation="0" wrapText="true" indent="0" shrinkToFit="false"/>
      <protection locked="false" hidden="false"/>
    </xf>
    <xf numFmtId="173" fontId="4" fillId="0" borderId="56" xfId="0" applyFont="true" applyBorder="true" applyAlignment="true" applyProtection="true">
      <alignment horizontal="left" vertical="center" textRotation="0" wrapText="true" indent="0" shrinkToFit="false"/>
      <protection locked="false" hidden="false"/>
    </xf>
    <xf numFmtId="175" fontId="22" fillId="4" borderId="12" xfId="0" applyFont="true" applyBorder="true" applyAlignment="true" applyProtection="false">
      <alignment horizontal="center" vertical="center" textRotation="0" wrapText="true" indent="0" shrinkToFit="false"/>
      <protection locked="true" hidden="false"/>
    </xf>
    <xf numFmtId="176" fontId="22" fillId="4" borderId="15" xfId="0" applyFont="true" applyBorder="true" applyAlignment="true" applyProtection="false">
      <alignment horizontal="center" vertical="center" textRotation="0" wrapText="true" indent="0" shrinkToFit="false"/>
      <protection locked="true" hidden="false"/>
    </xf>
    <xf numFmtId="173" fontId="19" fillId="2" borderId="35" xfId="0" applyFont="true" applyBorder="true" applyAlignment="true" applyProtection="false">
      <alignment horizontal="center" vertical="center" textRotation="0" wrapText="false" indent="0" shrinkToFit="false"/>
      <protection locked="true" hidden="false"/>
    </xf>
    <xf numFmtId="173" fontId="25" fillId="2" borderId="33" xfId="0" applyFont="true" applyBorder="true" applyAlignment="true" applyProtection="false">
      <alignment horizontal="right" vertical="center" textRotation="0" wrapText="true" indent="0" shrinkToFit="false"/>
      <protection locked="true" hidden="false"/>
    </xf>
    <xf numFmtId="173" fontId="19" fillId="2" borderId="34" xfId="0" applyFont="true" applyBorder="true" applyAlignment="true" applyProtection="false">
      <alignment horizontal="center" vertical="center" textRotation="0" wrapText="true" indent="0" shrinkToFit="false"/>
      <protection locked="true" hidden="false"/>
    </xf>
    <xf numFmtId="173" fontId="19" fillId="2" borderId="35" xfId="0" applyFont="true" applyBorder="true" applyAlignment="true" applyProtection="false">
      <alignment horizontal="center" vertical="center" textRotation="0" wrapText="true" indent="0" shrinkToFit="false"/>
      <protection locked="true" hidden="false"/>
    </xf>
    <xf numFmtId="173" fontId="25" fillId="2" borderId="33" xfId="0" applyFont="true" applyBorder="true" applyAlignment="true" applyProtection="false">
      <alignment horizontal="center" vertical="center" textRotation="0" wrapText="true" indent="0" shrinkToFit="false"/>
      <protection locked="true" hidden="false"/>
    </xf>
    <xf numFmtId="173" fontId="26" fillId="2" borderId="35" xfId="0" applyFont="true" applyBorder="true" applyAlignment="true" applyProtection="false">
      <alignment horizontal="center" vertical="center" textRotation="0" wrapText="true" indent="0" shrinkToFit="false"/>
      <protection locked="true" hidden="false"/>
    </xf>
    <xf numFmtId="173" fontId="19" fillId="2" borderId="36" xfId="0" applyFont="true" applyBorder="true" applyAlignment="true" applyProtection="false">
      <alignment horizontal="center" vertical="center" textRotation="0" wrapText="true" indent="0" shrinkToFit="false"/>
      <protection locked="true" hidden="false"/>
    </xf>
    <xf numFmtId="173" fontId="4" fillId="5" borderId="52" xfId="0" applyFont="true" applyBorder="true" applyAlignment="true" applyProtection="false">
      <alignment horizontal="center" vertical="center" textRotation="0" wrapText="true" indent="0" shrinkToFit="false"/>
      <protection locked="true" hidden="false"/>
    </xf>
    <xf numFmtId="174" fontId="4" fillId="5" borderId="49" xfId="0" applyFont="true" applyBorder="true" applyAlignment="true" applyProtection="false">
      <alignment horizontal="center" vertical="center" textRotation="0" wrapText="true" indent="0" shrinkToFit="false"/>
      <protection locked="true" hidden="false"/>
    </xf>
    <xf numFmtId="173" fontId="4" fillId="5" borderId="51" xfId="0" applyFont="true" applyBorder="true" applyAlignment="true" applyProtection="false">
      <alignment horizontal="left" vertical="center" textRotation="0" wrapText="true" indent="0" shrinkToFit="false"/>
      <protection locked="true" hidden="false"/>
    </xf>
    <xf numFmtId="173" fontId="4" fillId="2" borderId="54" xfId="0" applyFont="true" applyBorder="true" applyAlignment="true" applyProtection="false">
      <alignment horizontal="center" vertical="center" textRotation="0" wrapText="true" indent="0" shrinkToFit="false"/>
      <protection locked="true" hidden="false"/>
    </xf>
    <xf numFmtId="174" fontId="4" fillId="2" borderId="41" xfId="0" applyFont="true" applyBorder="true" applyAlignment="true" applyProtection="false">
      <alignment horizontal="center" vertical="center" textRotation="0" wrapText="true" indent="0" shrinkToFit="false"/>
      <protection locked="true" hidden="false"/>
    </xf>
    <xf numFmtId="173" fontId="4" fillId="2" borderId="44" xfId="0" applyFont="true" applyBorder="true" applyAlignment="true" applyProtection="false">
      <alignment horizontal="left" vertical="center" textRotation="0" wrapText="true" indent="0" shrinkToFit="false"/>
      <protection locked="true" hidden="false"/>
    </xf>
    <xf numFmtId="174" fontId="4" fillId="0" borderId="11" xfId="0" applyFont="true" applyBorder="true" applyAlignment="true" applyProtection="false">
      <alignment horizontal="center" vertical="center" textRotation="0" wrapText="true" indent="0" shrinkToFit="false"/>
      <protection locked="true" hidden="false"/>
    </xf>
    <xf numFmtId="174" fontId="4" fillId="0" borderId="3" xfId="0" applyFont="true" applyBorder="true" applyAlignment="true" applyProtection="false">
      <alignment horizontal="center" vertical="center" textRotation="0" wrapText="true" indent="0" shrinkToFit="false"/>
      <protection locked="true" hidden="false"/>
    </xf>
    <xf numFmtId="174" fontId="4" fillId="0" borderId="13" xfId="0" applyFont="true" applyBorder="true" applyAlignment="true" applyProtection="false">
      <alignment horizontal="center" vertical="center" textRotation="0" wrapText="true" indent="0" shrinkToFit="false"/>
      <protection locked="true" hidden="false"/>
    </xf>
    <xf numFmtId="174" fontId="4" fillId="0" borderId="14" xfId="0" applyFont="true" applyBorder="true" applyAlignment="true" applyProtection="false">
      <alignment horizontal="center" vertical="center" textRotation="0" wrapText="true" indent="0" shrinkToFit="false"/>
      <protection locked="true" hidden="false"/>
    </xf>
    <xf numFmtId="173" fontId="19" fillId="0" borderId="0" xfId="0" applyFont="true" applyBorder="false" applyAlignment="true" applyProtection="true">
      <alignment horizontal="center" vertical="center" textRotation="0" wrapText="true" indent="0" shrinkToFit="false"/>
      <protection locked="false" hidden="false"/>
    </xf>
    <xf numFmtId="174" fontId="4" fillId="0" borderId="0" xfId="0" applyFont="true" applyBorder="false" applyAlignment="true" applyProtection="true">
      <alignment horizontal="center" vertical="center" textRotation="0" wrapText="true" indent="0" shrinkToFit="false"/>
      <protection locked="false" hidden="false"/>
    </xf>
    <xf numFmtId="177" fontId="4" fillId="0" borderId="0" xfId="0" applyFont="true" applyBorder="false" applyAlignment="true" applyProtection="true">
      <alignment horizontal="center" vertical="center" textRotation="0" wrapText="true" indent="0" shrinkToFit="false"/>
      <protection locked="false" hidden="false"/>
    </xf>
    <xf numFmtId="178" fontId="4" fillId="0" borderId="0" xfId="0" applyFont="true" applyBorder="false" applyAlignment="true" applyProtection="true">
      <alignment horizontal="center" vertical="center" textRotation="0" wrapText="true" indent="0" shrinkToFit="false"/>
      <protection locked="false" hidden="false"/>
    </xf>
    <xf numFmtId="173" fontId="4" fillId="0" borderId="0" xfId="0" applyFont="true" applyBorder="false" applyAlignment="true" applyProtection="true">
      <alignment horizontal="left" vertical="center" textRotation="0" wrapText="true" indent="0" shrinkToFit="false"/>
      <protection locked="false" hidden="false"/>
    </xf>
    <xf numFmtId="173" fontId="23" fillId="0" borderId="27" xfId="0" applyFont="true" applyBorder="true" applyAlignment="true" applyProtection="false">
      <alignment horizontal="center" vertical="center" textRotation="0" wrapText="true" indent="0" shrinkToFit="false"/>
      <protection locked="true" hidden="false"/>
    </xf>
    <xf numFmtId="173" fontId="0" fillId="0" borderId="27" xfId="0" applyFont="false" applyBorder="true" applyAlignment="true" applyProtection="false">
      <alignment horizontal="center" vertical="center" textRotation="0" wrapText="true" indent="0" shrinkToFit="false"/>
      <protection locked="true" hidden="false"/>
    </xf>
    <xf numFmtId="177" fontId="4" fillId="0" borderId="0" xfId="0" applyFont="true" applyBorder="false" applyAlignment="true" applyProtection="false">
      <alignment horizontal="center" vertical="center" textRotation="0" wrapText="true" indent="0" shrinkToFit="false"/>
      <protection locked="true" hidden="false"/>
    </xf>
    <xf numFmtId="178" fontId="4" fillId="0" borderId="0" xfId="0" applyFont="true" applyBorder="false" applyAlignment="true" applyProtection="false">
      <alignment horizontal="center" vertical="center" textRotation="0" wrapText="true" indent="0" shrinkToFit="false"/>
      <protection locked="true" hidden="false"/>
    </xf>
    <xf numFmtId="173" fontId="0" fillId="0" borderId="0" xfId="0" applyFont="false" applyBorder="false" applyAlignment="true" applyProtection="false">
      <alignment horizontal="center" vertical="center" textRotation="0" wrapText="true" indent="0" shrinkToFit="false"/>
      <protection locked="true" hidden="false"/>
    </xf>
    <xf numFmtId="173" fontId="4" fillId="0" borderId="0" xfId="0" applyFont="true" applyBorder="false" applyAlignment="true" applyProtection="false">
      <alignment horizontal="left" vertical="center" textRotation="0" wrapText="true" indent="0" shrinkToFit="false"/>
      <protection locked="true" hidden="false"/>
    </xf>
    <xf numFmtId="174" fontId="4" fillId="0" borderId="0" xfId="0" applyFont="true" applyBorder="false" applyAlignment="true" applyProtection="false">
      <alignment horizontal="left" vertical="center" textRotation="0" wrapText="true" indent="0" shrinkToFit="false"/>
      <protection locked="true" hidden="false"/>
    </xf>
    <xf numFmtId="173" fontId="19" fillId="12" borderId="57" xfId="0" applyFont="true" applyBorder="true" applyAlignment="true" applyProtection="false">
      <alignment horizontal="center" vertical="center" textRotation="0" wrapText="true" indent="0" shrinkToFit="false"/>
      <protection locked="true" hidden="false"/>
    </xf>
    <xf numFmtId="173" fontId="19" fillId="13" borderId="58" xfId="0" applyFont="true" applyBorder="true" applyAlignment="true" applyProtection="false">
      <alignment horizontal="center" vertical="center" textRotation="0" wrapText="true" indent="0" shrinkToFit="false"/>
      <protection locked="true" hidden="false"/>
    </xf>
    <xf numFmtId="173" fontId="19" fillId="6" borderId="58" xfId="0" applyFont="true" applyBorder="true" applyAlignment="true" applyProtection="false">
      <alignment horizontal="center" vertical="center" textRotation="0" wrapText="true" indent="0" shrinkToFit="false"/>
      <protection locked="true" hidden="false"/>
    </xf>
    <xf numFmtId="173" fontId="19" fillId="12" borderId="59" xfId="0" applyFont="true" applyBorder="true" applyAlignment="true" applyProtection="false">
      <alignment horizontal="center" vertical="center" textRotation="0" wrapText="true" indent="0" shrinkToFit="false"/>
      <protection locked="true" hidden="false"/>
    </xf>
    <xf numFmtId="176" fontId="0" fillId="0" borderId="32" xfId="0" applyFont="false" applyBorder="true" applyAlignment="true" applyProtection="false">
      <alignment horizontal="center" vertical="center" textRotation="0" wrapText="true" indent="0" shrinkToFit="false"/>
      <protection locked="true" hidden="false"/>
    </xf>
    <xf numFmtId="173" fontId="35" fillId="0" borderId="0" xfId="0" applyFont="true" applyBorder="false" applyAlignment="true" applyProtection="false">
      <alignment horizontal="left" vertical="center" textRotation="0" wrapText="false" indent="0" shrinkToFit="false"/>
      <protection locked="true" hidden="false"/>
    </xf>
    <xf numFmtId="173" fontId="4" fillId="0" borderId="60" xfId="0" applyFont="true" applyBorder="true" applyAlignment="true" applyProtection="false">
      <alignment horizontal="center" vertical="center" textRotation="0" wrapText="true" indent="0" shrinkToFit="false"/>
      <protection locked="true" hidden="false"/>
    </xf>
    <xf numFmtId="173" fontId="4" fillId="0" borderId="61" xfId="0" applyFont="true" applyBorder="true" applyAlignment="true" applyProtection="false">
      <alignment horizontal="center" vertical="center" textRotation="0" wrapText="true" indent="0" shrinkToFit="false"/>
      <protection locked="true" hidden="false"/>
    </xf>
    <xf numFmtId="177" fontId="19" fillId="2" borderId="34" xfId="0" applyFont="true" applyBorder="true" applyAlignment="true" applyProtection="false">
      <alignment horizontal="center" vertical="center" textRotation="0" wrapText="false" indent="0" shrinkToFit="false"/>
      <protection locked="true" hidden="false"/>
    </xf>
    <xf numFmtId="177" fontId="25" fillId="2" borderId="33" xfId="0" applyFont="true" applyBorder="true" applyAlignment="true" applyProtection="false">
      <alignment horizontal="left" vertical="center" textRotation="0" wrapText="false" indent="0" shrinkToFit="false"/>
      <protection locked="true" hidden="false"/>
    </xf>
    <xf numFmtId="177" fontId="19" fillId="2" borderId="35" xfId="0" applyFont="true" applyBorder="true" applyAlignment="true" applyProtection="false">
      <alignment horizontal="center" vertical="center" textRotation="0" wrapText="false" indent="0" shrinkToFit="false"/>
      <protection locked="true" hidden="false"/>
    </xf>
    <xf numFmtId="173" fontId="25" fillId="2" borderId="33" xfId="0" applyFont="true" applyBorder="true" applyAlignment="true" applyProtection="false">
      <alignment horizontal="left" vertical="center" textRotation="0" wrapText="false" indent="0" shrinkToFit="false"/>
      <protection locked="true" hidden="false"/>
    </xf>
    <xf numFmtId="174" fontId="19" fillId="2" borderId="34" xfId="0" applyFont="true" applyBorder="true" applyAlignment="true" applyProtection="false">
      <alignment horizontal="center" vertical="center" textRotation="0" wrapText="false" indent="0" shrinkToFit="false"/>
      <protection locked="true" hidden="false"/>
    </xf>
    <xf numFmtId="178" fontId="19" fillId="2" borderId="35" xfId="0" applyFont="true" applyBorder="true" applyAlignment="true" applyProtection="false">
      <alignment horizontal="center" vertical="center" textRotation="0" wrapText="false" indent="0" shrinkToFit="false"/>
      <protection locked="true" hidden="false"/>
    </xf>
    <xf numFmtId="173" fontId="25" fillId="2" borderId="34" xfId="0" applyFont="true" applyBorder="true" applyAlignment="true" applyProtection="false">
      <alignment horizontal="left" vertical="center" textRotation="0" wrapText="false" indent="0" shrinkToFit="false"/>
      <protection locked="true" hidden="false"/>
    </xf>
    <xf numFmtId="173" fontId="19" fillId="2" borderId="34" xfId="0" applyFont="true" applyBorder="true" applyAlignment="true" applyProtection="false">
      <alignment horizontal="left" vertical="center" textRotation="0" wrapText="false" indent="0" shrinkToFit="false"/>
      <protection locked="true" hidden="false"/>
    </xf>
    <xf numFmtId="173" fontId="19" fillId="2" borderId="3" xfId="0" applyFont="true" applyBorder="true" applyAlignment="true" applyProtection="false">
      <alignment horizontal="center" vertical="center" textRotation="0" wrapText="false" indent="0" shrinkToFit="false"/>
      <protection locked="true" hidden="false"/>
    </xf>
    <xf numFmtId="173" fontId="19" fillId="12" borderId="3" xfId="0" applyFont="true" applyBorder="true" applyAlignment="true" applyProtection="false">
      <alignment horizontal="center" vertical="center" textRotation="0" wrapText="false" indent="0" shrinkToFit="false"/>
      <protection locked="true" hidden="false"/>
    </xf>
    <xf numFmtId="173" fontId="19" fillId="13" borderId="3" xfId="0" applyFont="true" applyBorder="true" applyAlignment="true" applyProtection="false">
      <alignment horizontal="center" vertical="center" textRotation="0" wrapText="false" indent="0" shrinkToFit="false"/>
      <protection locked="true" hidden="false"/>
    </xf>
    <xf numFmtId="173" fontId="19" fillId="13" borderId="46" xfId="0" applyFont="true" applyBorder="true" applyAlignment="true" applyProtection="false">
      <alignment horizontal="center" vertical="center" textRotation="0" wrapText="false" indent="0" shrinkToFit="false"/>
      <protection locked="true" hidden="false"/>
    </xf>
    <xf numFmtId="173" fontId="19" fillId="6" borderId="46" xfId="0" applyFont="true" applyBorder="true" applyAlignment="true" applyProtection="false">
      <alignment horizontal="center" vertical="center" textRotation="0" wrapText="false" indent="0" shrinkToFit="false"/>
      <protection locked="true" hidden="false"/>
    </xf>
    <xf numFmtId="173" fontId="19" fillId="6" borderId="3" xfId="0" applyFont="true" applyBorder="true" applyAlignment="true" applyProtection="false">
      <alignment horizontal="center" vertical="center" textRotation="0" wrapText="false" indent="0" shrinkToFit="false"/>
      <protection locked="true" hidden="false"/>
    </xf>
    <xf numFmtId="173" fontId="19" fillId="0" borderId="61" xfId="0" applyFont="true" applyBorder="true" applyAlignment="true" applyProtection="false">
      <alignment horizontal="center" vertical="center" textRotation="0" wrapText="false" indent="0" shrinkToFit="false"/>
      <protection locked="true" hidden="false"/>
    </xf>
    <xf numFmtId="173" fontId="19" fillId="0" borderId="22" xfId="0" applyFont="true" applyBorder="true" applyAlignment="true" applyProtection="false">
      <alignment horizontal="center" vertical="center" textRotation="0" wrapText="true" indent="0" shrinkToFit="false"/>
      <protection locked="true" hidden="false"/>
    </xf>
    <xf numFmtId="174" fontId="19" fillId="0" borderId="50" xfId="0" applyFont="true" applyBorder="true" applyAlignment="true" applyProtection="false">
      <alignment horizontal="center" vertical="center" textRotation="0" wrapText="true" indent="0" shrinkToFit="false"/>
      <protection locked="true" hidden="false"/>
    </xf>
    <xf numFmtId="177" fontId="19" fillId="0" borderId="6" xfId="0" applyFont="true" applyBorder="true" applyAlignment="true" applyProtection="false">
      <alignment horizontal="center" vertical="center" textRotation="0" wrapText="true" indent="0" shrinkToFit="false"/>
      <protection locked="true" hidden="false"/>
    </xf>
    <xf numFmtId="177" fontId="19" fillId="0" borderId="50" xfId="0" applyFont="true" applyBorder="true" applyAlignment="true" applyProtection="false">
      <alignment horizontal="center" vertical="center" textRotation="0" wrapText="true" indent="0" shrinkToFit="false"/>
      <protection locked="true" hidden="false"/>
    </xf>
    <xf numFmtId="177" fontId="19" fillId="0" borderId="26" xfId="0" applyFont="true" applyBorder="true" applyAlignment="true" applyProtection="false">
      <alignment horizontal="center" vertical="center" textRotation="0" wrapText="true" indent="0" shrinkToFit="false"/>
      <protection locked="true" hidden="false"/>
    </xf>
    <xf numFmtId="177" fontId="19" fillId="0" borderId="5" xfId="0" applyFont="true" applyBorder="true" applyAlignment="true" applyProtection="false">
      <alignment horizontal="center" vertical="center" textRotation="0" wrapText="true" indent="0" shrinkToFit="false"/>
      <protection locked="true" hidden="false"/>
    </xf>
    <xf numFmtId="177" fontId="19" fillId="0" borderId="23" xfId="0" applyFont="true" applyBorder="true" applyAlignment="true" applyProtection="false">
      <alignment horizontal="center" vertical="center" textRotation="0" wrapText="true" indent="0" shrinkToFit="false"/>
      <protection locked="true" hidden="false"/>
    </xf>
    <xf numFmtId="174" fontId="19" fillId="0" borderId="26" xfId="0" applyFont="true" applyBorder="true" applyAlignment="true" applyProtection="false">
      <alignment horizontal="center" vertical="center" textRotation="0" wrapText="true" indent="0" shrinkToFit="false"/>
      <protection locked="true" hidden="false"/>
    </xf>
    <xf numFmtId="178" fontId="19" fillId="0" borderId="23" xfId="0" applyFont="true" applyBorder="true" applyAlignment="true" applyProtection="false">
      <alignment horizontal="center" vertical="center" textRotation="0" wrapText="true" indent="0" shrinkToFit="false"/>
      <protection locked="true" hidden="false"/>
    </xf>
    <xf numFmtId="174" fontId="19" fillId="0" borderId="62" xfId="0" applyFont="true" applyBorder="true" applyAlignment="true" applyProtection="false">
      <alignment horizontal="center" vertical="center" textRotation="0" wrapText="true" indent="0" shrinkToFit="false"/>
      <protection locked="true" hidden="false"/>
    </xf>
    <xf numFmtId="173" fontId="19" fillId="0" borderId="26" xfId="0" applyFont="true" applyBorder="true" applyAlignment="true" applyProtection="false">
      <alignment horizontal="left" vertical="center" textRotation="0" wrapText="false" indent="0" shrinkToFit="false"/>
      <protection locked="true" hidden="false"/>
    </xf>
    <xf numFmtId="173" fontId="19" fillId="0" borderId="62" xfId="0" applyFont="true" applyBorder="true" applyAlignment="true" applyProtection="false">
      <alignment horizontal="left" vertical="center" textRotation="0" wrapText="true" indent="0" shrinkToFit="false"/>
      <protection locked="true" hidden="false"/>
    </xf>
    <xf numFmtId="173" fontId="19" fillId="0" borderId="26" xfId="0" applyFont="true" applyBorder="true" applyAlignment="true" applyProtection="false">
      <alignment horizontal="center" vertical="center" textRotation="0" wrapText="true" indent="0" shrinkToFit="false"/>
      <protection locked="true" hidden="false"/>
    </xf>
    <xf numFmtId="173" fontId="19" fillId="0" borderId="26" xfId="0" applyFont="true" applyBorder="true" applyAlignment="true" applyProtection="false">
      <alignment horizontal="right" vertical="center" textRotation="0" wrapText="true" indent="0" shrinkToFit="false"/>
      <protection locked="true" hidden="false"/>
    </xf>
    <xf numFmtId="173" fontId="19" fillId="0" borderId="62" xfId="0" applyFont="true" applyBorder="true" applyAlignment="true" applyProtection="false">
      <alignment horizontal="center" vertical="center" textRotation="0" wrapText="true" indent="0" shrinkToFit="false"/>
      <protection locked="true" hidden="false"/>
    </xf>
    <xf numFmtId="173" fontId="26" fillId="0" borderId="27" xfId="0" applyFont="true" applyBorder="true" applyAlignment="true" applyProtection="false">
      <alignment horizontal="center" vertical="center" textRotation="0" wrapText="true" indent="0" shrinkToFit="false"/>
      <protection locked="true" hidden="false"/>
    </xf>
    <xf numFmtId="173" fontId="26" fillId="0" borderId="23" xfId="0" applyFont="true" applyBorder="true" applyAlignment="true" applyProtection="false">
      <alignment horizontal="center" vertical="center" textRotation="0" wrapText="true" indent="0" shrinkToFit="false"/>
      <protection locked="true" hidden="false"/>
    </xf>
    <xf numFmtId="173" fontId="19" fillId="0" borderId="27" xfId="0" applyFont="true" applyBorder="true" applyAlignment="true" applyProtection="false">
      <alignment horizontal="left" vertical="center" textRotation="0" wrapText="false" indent="0" shrinkToFit="false"/>
      <protection locked="true" hidden="false"/>
    </xf>
    <xf numFmtId="173" fontId="19" fillId="0" borderId="63" xfId="0" applyFont="true" applyBorder="true" applyAlignment="true" applyProtection="false">
      <alignment horizontal="center" vertical="center" textRotation="0" wrapText="true" indent="0" shrinkToFit="false"/>
      <protection locked="true" hidden="false"/>
    </xf>
    <xf numFmtId="173" fontId="19" fillId="2" borderId="3" xfId="0" applyFont="true" applyBorder="true" applyAlignment="true" applyProtection="false">
      <alignment horizontal="center" vertical="center" textRotation="0" wrapText="true" indent="0" shrinkToFit="false"/>
      <protection locked="true" hidden="false"/>
    </xf>
    <xf numFmtId="179" fontId="19" fillId="0" borderId="3" xfId="0" applyFont="true" applyBorder="true" applyAlignment="true" applyProtection="false">
      <alignment horizontal="center" vertical="center" textRotation="0" wrapText="true" indent="0" shrinkToFit="false"/>
      <protection locked="true" hidden="false"/>
    </xf>
    <xf numFmtId="179" fontId="19" fillId="0" borderId="57" xfId="0" applyFont="true" applyBorder="true" applyAlignment="true" applyProtection="false">
      <alignment horizontal="center" vertical="center" textRotation="0" wrapText="true" indent="0" shrinkToFit="false"/>
      <protection locked="true" hidden="false"/>
    </xf>
    <xf numFmtId="177" fontId="4" fillId="5" borderId="49" xfId="0" applyFont="true" applyBorder="true" applyAlignment="true" applyProtection="false">
      <alignment horizontal="center" vertical="center" textRotation="0" wrapText="true" indent="0" shrinkToFit="false"/>
      <protection locked="true" hidden="false"/>
    </xf>
    <xf numFmtId="177" fontId="30" fillId="5" borderId="49" xfId="0" applyFont="true" applyBorder="true" applyAlignment="true" applyProtection="false">
      <alignment horizontal="center" vertical="center" textRotation="0" wrapText="true" indent="0" shrinkToFit="false"/>
      <protection locked="true" hidden="false"/>
    </xf>
    <xf numFmtId="173" fontId="19" fillId="5" borderId="8" xfId="0" applyFont="true" applyBorder="true" applyAlignment="true" applyProtection="false">
      <alignment horizontal="center" vertical="center" textRotation="0" wrapText="true" indent="0" shrinkToFit="false"/>
      <protection locked="true" hidden="false"/>
    </xf>
    <xf numFmtId="173" fontId="19" fillId="5" borderId="64" xfId="0" applyFont="true" applyBorder="true" applyAlignment="true" applyProtection="false">
      <alignment horizontal="center" vertical="center" textRotation="0" wrapText="true" indent="0" shrinkToFit="false"/>
      <protection locked="true" hidden="false"/>
    </xf>
    <xf numFmtId="177" fontId="4" fillId="5" borderId="25" xfId="0" applyFont="true" applyBorder="true" applyAlignment="true" applyProtection="false">
      <alignment horizontal="center" vertical="center" textRotation="0" wrapText="true" indent="0" shrinkToFit="false"/>
      <protection locked="true" hidden="false"/>
    </xf>
    <xf numFmtId="177" fontId="4" fillId="5" borderId="24" xfId="0" applyFont="true" applyBorder="true" applyAlignment="true" applyProtection="false">
      <alignment horizontal="center" vertical="center" textRotation="0" wrapText="true" indent="0" shrinkToFit="false"/>
      <protection locked="true" hidden="false"/>
    </xf>
    <xf numFmtId="177" fontId="4" fillId="5" borderId="64" xfId="0" applyFont="true" applyBorder="true" applyAlignment="true" applyProtection="false">
      <alignment horizontal="center" vertical="center" textRotation="0" wrapText="true" indent="0" shrinkToFit="false"/>
      <protection locked="true" hidden="false"/>
    </xf>
    <xf numFmtId="178" fontId="4" fillId="5" borderId="10" xfId="0" applyFont="true" applyBorder="true" applyAlignment="true" applyProtection="false">
      <alignment horizontal="center" vertical="center" textRotation="0" wrapText="true" indent="0" shrinkToFit="false"/>
      <protection locked="true" hidden="false"/>
    </xf>
    <xf numFmtId="173" fontId="4" fillId="5" borderId="25" xfId="0" applyFont="true" applyBorder="true" applyAlignment="true" applyProtection="false">
      <alignment horizontal="left" vertical="center" textRotation="0" wrapText="true" indent="0" shrinkToFit="false"/>
      <protection locked="true" hidden="false"/>
    </xf>
    <xf numFmtId="173" fontId="4" fillId="5" borderId="25" xfId="0" applyFont="true" applyBorder="true" applyAlignment="true" applyProtection="false">
      <alignment horizontal="center" vertical="center" textRotation="0" wrapText="true" indent="0" shrinkToFit="false"/>
      <protection locked="true" hidden="false"/>
    </xf>
    <xf numFmtId="173" fontId="4" fillId="5" borderId="64" xfId="0" applyFont="true" applyBorder="true" applyAlignment="true" applyProtection="false">
      <alignment horizontal="center" vertical="center" textRotation="0" wrapText="true" indent="0" shrinkToFit="false"/>
      <protection locked="true" hidden="false"/>
    </xf>
    <xf numFmtId="174" fontId="4" fillId="5" borderId="64" xfId="0" applyFont="true" applyBorder="true" applyAlignment="true" applyProtection="false">
      <alignment horizontal="center" vertical="center" textRotation="0" wrapText="true" indent="0" shrinkToFit="false"/>
      <protection locked="true" hidden="false"/>
    </xf>
    <xf numFmtId="174" fontId="4" fillId="5" borderId="25" xfId="0" applyFont="true" applyBorder="true" applyAlignment="true" applyProtection="false">
      <alignment horizontal="left" vertical="center" textRotation="0" wrapText="true" indent="0" shrinkToFit="false"/>
      <protection locked="true" hidden="false"/>
    </xf>
    <xf numFmtId="177" fontId="4" fillId="5" borderId="52" xfId="0" applyFont="true" applyBorder="true" applyAlignment="true" applyProtection="false">
      <alignment horizontal="center" vertical="center" textRotation="0" wrapText="true" indent="0" shrinkToFit="false"/>
      <protection locked="true" hidden="false"/>
    </xf>
    <xf numFmtId="173" fontId="4" fillId="5" borderId="46" xfId="0" applyFont="true" applyBorder="true" applyAlignment="true" applyProtection="false">
      <alignment horizontal="center" vertical="center" textRotation="0" wrapText="true" indent="0" shrinkToFit="false"/>
      <protection locked="true" hidden="false"/>
    </xf>
    <xf numFmtId="177" fontId="4" fillId="5" borderId="3" xfId="0" applyFont="true" applyBorder="true" applyAlignment="true" applyProtection="false">
      <alignment horizontal="center" vertical="center" textRotation="0" wrapText="true" indent="0" shrinkToFit="false"/>
      <protection locked="true" hidden="false"/>
    </xf>
    <xf numFmtId="177" fontId="4" fillId="5" borderId="46" xfId="0" applyFont="true" applyBorder="true" applyAlignment="true" applyProtection="false">
      <alignment horizontal="center" vertical="center" textRotation="0" wrapText="true" indent="0" shrinkToFit="false"/>
      <protection locked="true" hidden="false"/>
    </xf>
    <xf numFmtId="177" fontId="4" fillId="2" borderId="11" xfId="0" applyFont="true" applyBorder="true" applyAlignment="true" applyProtection="false">
      <alignment horizontal="center" vertical="center" textRotation="0" wrapText="true" indent="0" shrinkToFit="false"/>
      <protection locked="true" hidden="false"/>
    </xf>
    <xf numFmtId="177" fontId="4" fillId="2" borderId="3" xfId="0" applyFont="true" applyBorder="true" applyAlignment="true" applyProtection="false">
      <alignment horizontal="center" vertical="center" textRotation="0" wrapText="true" indent="0" shrinkToFit="false"/>
      <protection locked="true" hidden="false"/>
    </xf>
    <xf numFmtId="173" fontId="19" fillId="2" borderId="65" xfId="0" applyFont="true" applyBorder="true" applyAlignment="true" applyProtection="false">
      <alignment horizontal="center" vertical="center" textRotation="0" wrapText="true" indent="0" shrinkToFit="false"/>
      <protection locked="true" hidden="false"/>
    </xf>
    <xf numFmtId="174" fontId="4" fillId="2" borderId="46" xfId="0" applyFont="true" applyBorder="true" applyAlignment="true" applyProtection="false">
      <alignment horizontal="center" vertical="center" textRotation="0" wrapText="true" indent="0" shrinkToFit="false"/>
      <protection locked="true" hidden="false"/>
    </xf>
    <xf numFmtId="177" fontId="4" fillId="2" borderId="46" xfId="0" applyFont="true" applyBorder="true" applyAlignment="true" applyProtection="false">
      <alignment horizontal="center" vertical="center" textRotation="0" wrapText="true" indent="0" shrinkToFit="false"/>
      <protection locked="true" hidden="false"/>
    </xf>
    <xf numFmtId="177" fontId="4" fillId="2" borderId="12" xfId="0" applyFont="true" applyBorder="true" applyAlignment="true" applyProtection="false">
      <alignment horizontal="center" vertical="center" textRotation="0" wrapText="true" indent="0" shrinkToFit="false"/>
      <protection locked="true" hidden="false"/>
    </xf>
    <xf numFmtId="174" fontId="4" fillId="2" borderId="3" xfId="0" applyFont="true" applyBorder="true" applyAlignment="true" applyProtection="false">
      <alignment horizontal="center" vertical="center" textRotation="0" wrapText="true" indent="0" shrinkToFit="false"/>
      <protection locked="true" hidden="false"/>
    </xf>
    <xf numFmtId="178" fontId="4" fillId="2" borderId="12" xfId="0" applyFont="true" applyBorder="true" applyAlignment="true" applyProtection="false">
      <alignment horizontal="center" vertical="center" textRotation="0" wrapText="true" indent="0" shrinkToFit="false"/>
      <protection locked="true" hidden="false"/>
    </xf>
    <xf numFmtId="174" fontId="4" fillId="2" borderId="65" xfId="0" applyFont="true" applyBorder="true" applyAlignment="true" applyProtection="false">
      <alignment horizontal="center" vertical="center" textRotation="0" wrapText="true" indent="0" shrinkToFit="false"/>
      <protection locked="true" hidden="false"/>
    </xf>
    <xf numFmtId="173" fontId="4" fillId="2" borderId="45" xfId="0" applyFont="true" applyBorder="true" applyAlignment="true" applyProtection="false">
      <alignment horizontal="left" vertical="center" textRotation="0" wrapText="true" indent="0" shrinkToFit="false"/>
      <protection locked="true" hidden="false"/>
    </xf>
    <xf numFmtId="173" fontId="4" fillId="2" borderId="3" xfId="0" applyFont="true" applyBorder="true" applyAlignment="true" applyProtection="false">
      <alignment horizontal="center" vertical="center" textRotation="0" wrapText="true" indent="0" shrinkToFit="false"/>
      <protection locked="true" hidden="false"/>
    </xf>
    <xf numFmtId="173" fontId="4" fillId="2" borderId="45" xfId="0" applyFont="true" applyBorder="true" applyAlignment="true" applyProtection="false">
      <alignment horizontal="center" vertical="center" textRotation="0" wrapText="true" indent="0" shrinkToFit="false"/>
      <protection locked="true" hidden="false"/>
    </xf>
    <xf numFmtId="173" fontId="4" fillId="2" borderId="65" xfId="0" applyFont="true" applyBorder="true" applyAlignment="true" applyProtection="false">
      <alignment horizontal="center" vertical="center" textRotation="0" wrapText="true" indent="0" shrinkToFit="false"/>
      <protection locked="true" hidden="false"/>
    </xf>
    <xf numFmtId="173" fontId="4" fillId="2" borderId="12" xfId="0" applyFont="true" applyBorder="true" applyAlignment="true" applyProtection="false">
      <alignment horizontal="center" vertical="center" textRotation="0" wrapText="true" indent="0" shrinkToFit="false"/>
      <protection locked="true" hidden="false"/>
    </xf>
    <xf numFmtId="174" fontId="4" fillId="2" borderId="45" xfId="0" applyFont="true" applyBorder="true" applyAlignment="true" applyProtection="false">
      <alignment horizontal="left" vertical="center" textRotation="0" wrapText="true" indent="0" shrinkToFit="false"/>
      <protection locked="true" hidden="false"/>
    </xf>
    <xf numFmtId="173" fontId="4" fillId="2" borderId="47" xfId="0" applyFont="true" applyBorder="true" applyAlignment="true" applyProtection="false">
      <alignment horizontal="left" vertical="center" textRotation="0" wrapText="true" indent="0" shrinkToFit="false"/>
      <protection locked="true" hidden="false"/>
    </xf>
    <xf numFmtId="173" fontId="19" fillId="2" borderId="4" xfId="0" applyFont="true" applyBorder="true" applyAlignment="true" applyProtection="false">
      <alignment horizontal="center" vertical="center" textRotation="0" wrapText="true" indent="0" shrinkToFit="false"/>
      <protection locked="true" hidden="false"/>
    </xf>
    <xf numFmtId="175" fontId="4" fillId="2" borderId="4" xfId="0" applyFont="true" applyBorder="true" applyAlignment="true" applyProtection="false">
      <alignment horizontal="center" vertical="center" textRotation="0" wrapText="true" indent="0" shrinkToFit="false"/>
      <protection locked="true" hidden="false"/>
    </xf>
    <xf numFmtId="175" fontId="4" fillId="2" borderId="57" xfId="0" applyFont="true" applyBorder="true" applyAlignment="true" applyProtection="false">
      <alignment horizontal="center" vertical="center" textRotation="0" wrapText="true" indent="0" shrinkToFit="false"/>
      <protection locked="true" hidden="false"/>
    </xf>
    <xf numFmtId="173" fontId="19" fillId="0" borderId="41" xfId="0" applyFont="true" applyBorder="true" applyAlignment="true" applyProtection="false">
      <alignment horizontal="left" vertical="center" textRotation="0" wrapText="false" indent="0" shrinkToFit="false"/>
      <protection locked="true" hidden="false"/>
    </xf>
    <xf numFmtId="173" fontId="4" fillId="0" borderId="66" xfId="0" applyFont="true" applyBorder="true" applyAlignment="true" applyProtection="false">
      <alignment horizontal="center" vertical="center" textRotation="0" wrapText="true" indent="0" shrinkToFit="false"/>
      <protection locked="true" hidden="false"/>
    </xf>
    <xf numFmtId="173" fontId="4" fillId="0" borderId="43" xfId="0" applyFont="true" applyBorder="true" applyAlignment="true" applyProtection="false">
      <alignment horizontal="center" vertical="center" textRotation="0" wrapText="true" indent="0" shrinkToFit="false"/>
      <protection locked="true" hidden="false"/>
    </xf>
    <xf numFmtId="177" fontId="4" fillId="11" borderId="46" xfId="0" applyFont="true" applyBorder="true" applyAlignment="true" applyProtection="false">
      <alignment horizontal="center" vertical="center" textRotation="0" wrapText="true" indent="0" shrinkToFit="false"/>
      <protection locked="true" hidden="false"/>
    </xf>
    <xf numFmtId="177" fontId="19" fillId="4" borderId="11" xfId="0" applyFont="true" applyBorder="true" applyAlignment="true" applyProtection="true">
      <alignment horizontal="center" vertical="center" textRotation="0" wrapText="true" indent="0" shrinkToFit="false"/>
      <protection locked="false" hidden="false"/>
    </xf>
    <xf numFmtId="173" fontId="19" fillId="4" borderId="65" xfId="0" applyFont="true" applyBorder="true" applyAlignment="true" applyProtection="true">
      <alignment horizontal="center" vertical="center" textRotation="0" wrapText="true" indent="0" shrinkToFit="false"/>
      <protection locked="false" hidden="false"/>
    </xf>
    <xf numFmtId="177" fontId="4" fillId="0" borderId="3" xfId="0" applyFont="true" applyBorder="true" applyAlignment="true" applyProtection="true">
      <alignment horizontal="center" vertical="center" textRotation="0" wrapText="true" indent="0" shrinkToFit="false"/>
      <protection locked="false" hidden="false"/>
    </xf>
    <xf numFmtId="177" fontId="4" fillId="0" borderId="46" xfId="0" applyFont="true" applyBorder="true" applyAlignment="true" applyProtection="true">
      <alignment horizontal="center" vertical="center" textRotation="0" wrapText="true" indent="0" shrinkToFit="false"/>
      <protection locked="false" hidden="false"/>
    </xf>
    <xf numFmtId="177" fontId="4" fillId="0" borderId="11" xfId="0" applyFont="true" applyBorder="true" applyAlignment="true" applyProtection="true">
      <alignment horizontal="center" vertical="center" textRotation="0" wrapText="true" indent="0" shrinkToFit="false"/>
      <protection locked="false" hidden="false"/>
    </xf>
    <xf numFmtId="177" fontId="4" fillId="0" borderId="12" xfId="0" applyFont="true" applyBorder="true" applyAlignment="true" applyProtection="true">
      <alignment horizontal="center" vertical="center" textRotation="0" wrapText="true" indent="0" shrinkToFit="false"/>
      <protection locked="false" hidden="false"/>
    </xf>
    <xf numFmtId="174" fontId="4" fillId="0" borderId="46" xfId="0" applyFont="true" applyBorder="true" applyAlignment="true" applyProtection="true">
      <alignment horizontal="center" vertical="center" textRotation="0" wrapText="true" indent="0" shrinkToFit="false"/>
      <protection locked="false" hidden="false"/>
    </xf>
    <xf numFmtId="178" fontId="4" fillId="0" borderId="12" xfId="0" applyFont="true" applyBorder="true" applyAlignment="true" applyProtection="true">
      <alignment horizontal="center" vertical="center" textRotation="0" wrapText="true" indent="0" shrinkToFit="false"/>
      <protection locked="false" hidden="false"/>
    </xf>
    <xf numFmtId="177" fontId="4" fillId="11" borderId="65" xfId="0" applyFont="true" applyBorder="true" applyAlignment="true" applyProtection="false">
      <alignment horizontal="center" vertical="center" textRotation="0" wrapText="true" indent="0" shrinkToFit="false"/>
      <protection locked="true" hidden="false"/>
    </xf>
    <xf numFmtId="173" fontId="4" fillId="0" borderId="45" xfId="0" applyFont="true" applyBorder="true" applyAlignment="true" applyProtection="true">
      <alignment horizontal="left" vertical="center" textRotation="0" wrapText="true" indent="0" shrinkToFit="false"/>
      <protection locked="false" hidden="false"/>
    </xf>
    <xf numFmtId="173" fontId="4" fillId="0" borderId="45" xfId="0" applyFont="true" applyBorder="true" applyAlignment="true" applyProtection="true">
      <alignment horizontal="center" vertical="center" textRotation="0" wrapText="true" indent="0" shrinkToFit="false"/>
      <protection locked="false" hidden="false"/>
    </xf>
    <xf numFmtId="173" fontId="4" fillId="0" borderId="65" xfId="0" applyFont="true" applyBorder="true" applyAlignment="true" applyProtection="true">
      <alignment horizontal="center" vertical="center" textRotation="0" wrapText="true" indent="0" shrinkToFit="false"/>
      <protection locked="false" hidden="false"/>
    </xf>
    <xf numFmtId="173" fontId="4" fillId="10" borderId="45" xfId="0" applyFont="true" applyBorder="true" applyAlignment="true" applyProtection="true">
      <alignment horizontal="center" vertical="center" textRotation="0" wrapText="true" indent="0" shrinkToFit="false"/>
      <protection locked="false" hidden="false"/>
    </xf>
    <xf numFmtId="173" fontId="4" fillId="10" borderId="65" xfId="0" applyFont="true" applyBorder="true" applyAlignment="true" applyProtection="true">
      <alignment horizontal="center" vertical="center" textRotation="0" wrapText="true" indent="0" shrinkToFit="false"/>
      <protection locked="false" hidden="false"/>
    </xf>
    <xf numFmtId="174" fontId="4" fillId="0" borderId="45" xfId="0" applyFont="true" applyBorder="true" applyAlignment="true" applyProtection="true">
      <alignment horizontal="left" vertical="center" textRotation="0" wrapText="true" indent="0" shrinkToFit="false"/>
      <protection locked="false" hidden="false"/>
    </xf>
    <xf numFmtId="174" fontId="4" fillId="10" borderId="46" xfId="0" applyFont="true" applyBorder="true" applyAlignment="true" applyProtection="true">
      <alignment horizontal="center" vertical="center" textRotation="0" wrapText="true" indent="0" shrinkToFit="false"/>
      <protection locked="false" hidden="false"/>
    </xf>
    <xf numFmtId="174" fontId="4" fillId="10" borderId="45" xfId="0" applyFont="true" applyBorder="true" applyAlignment="true" applyProtection="true">
      <alignment horizontal="left" vertical="center" textRotation="0" wrapText="true" indent="0" shrinkToFit="false"/>
      <protection locked="false" hidden="false"/>
    </xf>
    <xf numFmtId="174" fontId="4" fillId="10" borderId="3" xfId="0" applyFont="true" applyBorder="true" applyAlignment="true" applyProtection="true">
      <alignment horizontal="center" vertical="center" textRotation="0" wrapText="true" indent="0" shrinkToFit="false"/>
      <protection locked="false" hidden="false"/>
    </xf>
    <xf numFmtId="173" fontId="4" fillId="0" borderId="47" xfId="0" applyFont="true" applyBorder="true" applyAlignment="true" applyProtection="true">
      <alignment horizontal="left" vertical="center" textRotation="0" wrapText="true" indent="0" shrinkToFit="false"/>
      <protection locked="false" hidden="false"/>
    </xf>
    <xf numFmtId="173" fontId="4" fillId="0" borderId="53" xfId="0" applyFont="true" applyBorder="true" applyAlignment="true" applyProtection="false">
      <alignment horizontal="center" vertical="center" textRotation="0" wrapText="true" indent="0" shrinkToFit="false"/>
      <protection locked="true" hidden="false"/>
    </xf>
    <xf numFmtId="177" fontId="4" fillId="0" borderId="53" xfId="0" applyFont="true" applyBorder="true" applyAlignment="true" applyProtection="false">
      <alignment horizontal="center" vertical="center" textRotation="0" wrapText="true" indent="0" shrinkToFit="false"/>
      <protection locked="true" hidden="false"/>
    </xf>
    <xf numFmtId="177" fontId="4" fillId="0" borderId="60" xfId="0" applyFont="true" applyBorder="true" applyAlignment="true" applyProtection="false">
      <alignment horizontal="center" vertical="center" textRotation="0" wrapText="true" indent="0" shrinkToFit="false"/>
      <protection locked="true" hidden="false"/>
    </xf>
    <xf numFmtId="177" fontId="4" fillId="0" borderId="11" xfId="0" applyFont="true" applyBorder="true" applyAlignment="true" applyProtection="false">
      <alignment horizontal="center" vertical="center" textRotation="0" wrapText="true" indent="0" shrinkToFit="false"/>
      <protection locked="true" hidden="false"/>
    </xf>
    <xf numFmtId="177" fontId="4" fillId="0" borderId="46" xfId="0" applyFont="true" applyBorder="true" applyAlignment="true" applyProtection="false">
      <alignment horizontal="center" vertical="center" textRotation="0" wrapText="true" indent="0" shrinkToFit="false"/>
      <protection locked="true" hidden="false"/>
    </xf>
    <xf numFmtId="177" fontId="4" fillId="0" borderId="12" xfId="0" applyFont="true" applyBorder="true" applyAlignment="true" applyProtection="false">
      <alignment horizontal="center" vertical="center" textRotation="0" wrapText="true" indent="0" shrinkToFit="false"/>
      <protection locked="true" hidden="false"/>
    </xf>
    <xf numFmtId="173" fontId="19" fillId="0" borderId="0" xfId="0" applyFont="true" applyBorder="false" applyAlignment="true" applyProtection="false">
      <alignment horizontal="left" vertical="center" textRotation="0" wrapText="false" indent="0" shrinkToFit="false"/>
      <protection locked="true" hidden="false"/>
    </xf>
    <xf numFmtId="177" fontId="4" fillId="0" borderId="3" xfId="0" applyFont="true" applyBorder="true" applyAlignment="true" applyProtection="false">
      <alignment horizontal="center" vertical="center" textRotation="0" wrapText="true" indent="0" shrinkToFit="false"/>
      <protection locked="true" hidden="false"/>
    </xf>
    <xf numFmtId="173" fontId="4" fillId="10" borderId="45" xfId="0" applyFont="true" applyBorder="true" applyAlignment="true" applyProtection="true">
      <alignment horizontal="left" vertical="center" textRotation="0" wrapText="true" indent="0" shrinkToFit="false"/>
      <protection locked="false" hidden="false"/>
    </xf>
    <xf numFmtId="174" fontId="4" fillId="0" borderId="65" xfId="0" applyFont="true" applyBorder="true" applyAlignment="true" applyProtection="true">
      <alignment horizontal="center" vertical="center" textRotation="0" wrapText="true" indent="0" shrinkToFit="false"/>
      <protection locked="false" hidden="false"/>
    </xf>
    <xf numFmtId="177" fontId="4" fillId="11" borderId="67" xfId="0" applyFont="true" applyBorder="true" applyAlignment="true" applyProtection="false">
      <alignment horizontal="center" vertical="center" textRotation="0" wrapText="true" indent="0" shrinkToFit="false"/>
      <protection locked="true" hidden="false"/>
    </xf>
    <xf numFmtId="177" fontId="4" fillId="11" borderId="57" xfId="0" applyFont="true" applyBorder="true" applyAlignment="true" applyProtection="false">
      <alignment horizontal="center" vertical="center" textRotation="0" wrapText="true" indent="0" shrinkToFit="false"/>
      <protection locked="true" hidden="false"/>
    </xf>
    <xf numFmtId="177" fontId="19" fillId="4" borderId="67" xfId="0" applyFont="true" applyBorder="true" applyAlignment="true" applyProtection="true">
      <alignment horizontal="center" vertical="center" textRotation="0" wrapText="true" indent="0" shrinkToFit="false"/>
      <protection locked="false" hidden="false"/>
    </xf>
    <xf numFmtId="173" fontId="19" fillId="4" borderId="58" xfId="0" applyFont="true" applyBorder="true" applyAlignment="true" applyProtection="true">
      <alignment horizontal="center" vertical="center" textRotation="0" wrapText="true" indent="0" shrinkToFit="false"/>
      <protection locked="false" hidden="false"/>
    </xf>
    <xf numFmtId="173" fontId="4" fillId="0" borderId="57" xfId="0" applyFont="true" applyBorder="true" applyAlignment="true" applyProtection="true">
      <alignment horizontal="center" vertical="center" textRotation="0" wrapText="true" indent="0" shrinkToFit="false"/>
      <protection locked="false" hidden="false"/>
    </xf>
    <xf numFmtId="177" fontId="4" fillId="0" borderId="4" xfId="0" applyFont="true" applyBorder="true" applyAlignment="true" applyProtection="true">
      <alignment horizontal="center" vertical="center" textRotation="0" wrapText="true" indent="0" shrinkToFit="false"/>
      <protection locked="false" hidden="false"/>
    </xf>
    <xf numFmtId="177" fontId="4" fillId="0" borderId="57" xfId="0" applyFont="true" applyBorder="true" applyAlignment="true" applyProtection="true">
      <alignment horizontal="center" vertical="center" textRotation="0" wrapText="true" indent="0" shrinkToFit="false"/>
      <protection locked="false" hidden="false"/>
    </xf>
    <xf numFmtId="177" fontId="4" fillId="0" borderId="67" xfId="0" applyFont="true" applyBorder="true" applyAlignment="true" applyProtection="true">
      <alignment horizontal="center" vertical="center" textRotation="0" wrapText="true" indent="0" shrinkToFit="false"/>
      <protection locked="false" hidden="false"/>
    </xf>
    <xf numFmtId="177" fontId="4" fillId="0" borderId="68" xfId="0" applyFont="true" applyBorder="true" applyAlignment="true" applyProtection="true">
      <alignment horizontal="center" vertical="center" textRotation="0" wrapText="true" indent="0" shrinkToFit="false"/>
      <protection locked="false" hidden="false"/>
    </xf>
    <xf numFmtId="174" fontId="4" fillId="0" borderId="4" xfId="0" applyFont="true" applyBorder="true" applyAlignment="true" applyProtection="true">
      <alignment horizontal="center" vertical="center" textRotation="0" wrapText="true" indent="0" shrinkToFit="false"/>
      <protection locked="false" hidden="false"/>
    </xf>
    <xf numFmtId="174" fontId="4" fillId="0" borderId="57" xfId="0" applyFont="true" applyBorder="true" applyAlignment="true" applyProtection="true">
      <alignment horizontal="center" vertical="center" textRotation="0" wrapText="true" indent="0" shrinkToFit="false"/>
      <protection locked="false" hidden="false"/>
    </xf>
    <xf numFmtId="178" fontId="4" fillId="0" borderId="68" xfId="0" applyFont="true" applyBorder="true" applyAlignment="true" applyProtection="true">
      <alignment horizontal="center" vertical="center" textRotation="0" wrapText="true" indent="0" shrinkToFit="false"/>
      <protection locked="false" hidden="false"/>
    </xf>
    <xf numFmtId="177" fontId="4" fillId="11" borderId="58" xfId="0" applyFont="true" applyBorder="true" applyAlignment="true" applyProtection="false">
      <alignment horizontal="center" vertical="center" textRotation="0" wrapText="true" indent="0" shrinkToFit="false"/>
      <protection locked="true" hidden="false"/>
    </xf>
    <xf numFmtId="173" fontId="4" fillId="0" borderId="59" xfId="0" applyFont="true" applyBorder="true" applyAlignment="true" applyProtection="true">
      <alignment horizontal="left" vertical="center" textRotation="0" wrapText="true" indent="0" shrinkToFit="false"/>
      <protection locked="false" hidden="false"/>
    </xf>
    <xf numFmtId="173" fontId="4" fillId="0" borderId="4" xfId="0" applyFont="true" applyBorder="true" applyAlignment="true" applyProtection="true">
      <alignment horizontal="center" vertical="center" textRotation="0" wrapText="true" indent="0" shrinkToFit="false"/>
      <protection locked="false" hidden="false"/>
    </xf>
    <xf numFmtId="173" fontId="4" fillId="0" borderId="59" xfId="0" applyFont="true" applyBorder="true" applyAlignment="true" applyProtection="true">
      <alignment horizontal="center" vertical="center" textRotation="0" wrapText="true" indent="0" shrinkToFit="false"/>
      <protection locked="false" hidden="false"/>
    </xf>
    <xf numFmtId="173" fontId="4" fillId="0" borderId="58" xfId="0" applyFont="true" applyBorder="true" applyAlignment="true" applyProtection="true">
      <alignment horizontal="center" vertical="center" textRotation="0" wrapText="true" indent="0" shrinkToFit="false"/>
      <protection locked="false" hidden="false"/>
    </xf>
    <xf numFmtId="177" fontId="4" fillId="11" borderId="68" xfId="0" applyFont="true" applyBorder="true" applyAlignment="true" applyProtection="false">
      <alignment horizontal="center" vertical="center" textRotation="0" wrapText="true" indent="0" shrinkToFit="false"/>
      <protection locked="true" hidden="false"/>
    </xf>
    <xf numFmtId="174" fontId="4" fillId="0" borderId="58" xfId="0" applyFont="true" applyBorder="true" applyAlignment="true" applyProtection="true">
      <alignment horizontal="center" vertical="center" textRotation="0" wrapText="true" indent="0" shrinkToFit="false"/>
      <protection locked="false" hidden="false"/>
    </xf>
    <xf numFmtId="173" fontId="4" fillId="10" borderId="59" xfId="0" applyFont="true" applyBorder="true" applyAlignment="true" applyProtection="true">
      <alignment horizontal="center" vertical="center" textRotation="0" wrapText="true" indent="0" shrinkToFit="false"/>
      <protection locked="false" hidden="false"/>
    </xf>
    <xf numFmtId="173" fontId="4" fillId="10" borderId="58" xfId="0" applyFont="true" applyBorder="true" applyAlignment="true" applyProtection="true">
      <alignment horizontal="center" vertical="center" textRotation="0" wrapText="true" indent="0" shrinkToFit="false"/>
      <protection locked="false" hidden="false"/>
    </xf>
    <xf numFmtId="174" fontId="4" fillId="0" borderId="59" xfId="0" applyFont="true" applyBorder="true" applyAlignment="true" applyProtection="true">
      <alignment horizontal="left" vertical="center" textRotation="0" wrapText="true" indent="0" shrinkToFit="false"/>
      <protection locked="false" hidden="false"/>
    </xf>
    <xf numFmtId="174" fontId="4" fillId="10" borderId="57" xfId="0" applyFont="true" applyBorder="true" applyAlignment="true" applyProtection="true">
      <alignment horizontal="center" vertical="center" textRotation="0" wrapText="true" indent="0" shrinkToFit="false"/>
      <protection locked="false" hidden="false"/>
    </xf>
    <xf numFmtId="174" fontId="4" fillId="10" borderId="59" xfId="0" applyFont="true" applyBorder="true" applyAlignment="true" applyProtection="true">
      <alignment horizontal="left" vertical="center" textRotation="0" wrapText="true" indent="0" shrinkToFit="false"/>
      <protection locked="false" hidden="false"/>
    </xf>
    <xf numFmtId="174" fontId="4" fillId="10" borderId="4" xfId="0" applyFont="true" applyBorder="true" applyAlignment="true" applyProtection="true">
      <alignment horizontal="center" vertical="center" textRotation="0" wrapText="true" indent="0" shrinkToFit="false"/>
      <protection locked="false" hidden="false"/>
    </xf>
    <xf numFmtId="173" fontId="4" fillId="0" borderId="69" xfId="0" applyFont="true" applyBorder="true" applyAlignment="true" applyProtection="true">
      <alignment horizontal="left" vertical="center" textRotation="0" wrapText="true" indent="0" shrinkToFit="false"/>
      <protection locked="false" hidden="false"/>
    </xf>
    <xf numFmtId="177" fontId="4" fillId="11" borderId="30" xfId="0" applyFont="true" applyBorder="true" applyAlignment="true" applyProtection="false">
      <alignment horizontal="center" vertical="center" textRotation="0" wrapText="true" indent="0" shrinkToFit="false"/>
      <protection locked="true" hidden="false"/>
    </xf>
    <xf numFmtId="177" fontId="19" fillId="4" borderId="13" xfId="0" applyFont="true" applyBorder="true" applyAlignment="true" applyProtection="true">
      <alignment horizontal="center" vertical="center" textRotation="0" wrapText="true" indent="0" shrinkToFit="false"/>
      <protection locked="false" hidden="false"/>
    </xf>
    <xf numFmtId="173" fontId="19" fillId="4" borderId="70" xfId="0" applyFont="true" applyBorder="true" applyAlignment="true" applyProtection="true">
      <alignment horizontal="center" vertical="center" textRotation="0" wrapText="true" indent="0" shrinkToFit="false"/>
      <protection locked="false" hidden="false"/>
    </xf>
    <xf numFmtId="177" fontId="4" fillId="0" borderId="14" xfId="0" applyFont="true" applyBorder="true" applyAlignment="true" applyProtection="true">
      <alignment horizontal="center" vertical="center" textRotation="0" wrapText="true" indent="0" shrinkToFit="false"/>
      <protection locked="false" hidden="false"/>
    </xf>
    <xf numFmtId="177" fontId="4" fillId="0" borderId="30" xfId="0" applyFont="true" applyBorder="true" applyAlignment="true" applyProtection="true">
      <alignment horizontal="center" vertical="center" textRotation="0" wrapText="true" indent="0" shrinkToFit="false"/>
      <protection locked="false" hidden="false"/>
    </xf>
    <xf numFmtId="177" fontId="4" fillId="0" borderId="13" xfId="0" applyFont="true" applyBorder="true" applyAlignment="true" applyProtection="true">
      <alignment horizontal="center" vertical="center" textRotation="0" wrapText="true" indent="0" shrinkToFit="false"/>
      <protection locked="false" hidden="false"/>
    </xf>
    <xf numFmtId="177" fontId="4" fillId="0" borderId="15" xfId="0" applyFont="true" applyBorder="true" applyAlignment="true" applyProtection="true">
      <alignment horizontal="center" vertical="center" textRotation="0" wrapText="true" indent="0" shrinkToFit="false"/>
      <protection locked="false" hidden="false"/>
    </xf>
    <xf numFmtId="174" fontId="4" fillId="0" borderId="30" xfId="0" applyFont="true" applyBorder="true" applyAlignment="true" applyProtection="true">
      <alignment horizontal="center" vertical="center" textRotation="0" wrapText="true" indent="0" shrinkToFit="false"/>
      <protection locked="false" hidden="false"/>
    </xf>
    <xf numFmtId="178" fontId="4" fillId="0" borderId="15" xfId="0" applyFont="true" applyBorder="true" applyAlignment="true" applyProtection="true">
      <alignment horizontal="center" vertical="center" textRotation="0" wrapText="true" indent="0" shrinkToFit="false"/>
      <protection locked="false" hidden="false"/>
    </xf>
    <xf numFmtId="177" fontId="4" fillId="11" borderId="29" xfId="0" applyFont="true" applyBorder="true" applyAlignment="true" applyProtection="false">
      <alignment horizontal="center" vertical="center" textRotation="0" wrapText="true" indent="0" shrinkToFit="false"/>
      <protection locked="true" hidden="false"/>
    </xf>
    <xf numFmtId="173" fontId="4" fillId="0" borderId="29" xfId="0" applyFont="true" applyBorder="true" applyAlignment="true" applyProtection="true">
      <alignment horizontal="left" vertical="center" textRotation="0" wrapText="true" indent="0" shrinkToFit="false"/>
      <protection locked="false" hidden="false"/>
    </xf>
    <xf numFmtId="173" fontId="4" fillId="0" borderId="29" xfId="0" applyFont="true" applyBorder="true" applyAlignment="true" applyProtection="true">
      <alignment horizontal="center" vertical="center" textRotation="0" wrapText="true" indent="0" shrinkToFit="false"/>
      <protection locked="false" hidden="false"/>
    </xf>
    <xf numFmtId="173" fontId="4" fillId="0" borderId="70" xfId="0" applyFont="true" applyBorder="true" applyAlignment="true" applyProtection="true">
      <alignment horizontal="center" vertical="center" textRotation="0" wrapText="true" indent="0" shrinkToFit="false"/>
      <protection locked="false" hidden="false"/>
    </xf>
    <xf numFmtId="174" fontId="4" fillId="0" borderId="70" xfId="0" applyFont="true" applyBorder="true" applyAlignment="true" applyProtection="true">
      <alignment horizontal="center" vertical="center" textRotation="0" wrapText="true" indent="0" shrinkToFit="false"/>
      <protection locked="false" hidden="false"/>
    </xf>
    <xf numFmtId="173" fontId="4" fillId="10" borderId="29" xfId="0" applyFont="true" applyBorder="true" applyAlignment="true" applyProtection="true">
      <alignment horizontal="center" vertical="center" textRotation="0" wrapText="true" indent="0" shrinkToFit="false"/>
      <protection locked="false" hidden="false"/>
    </xf>
    <xf numFmtId="173" fontId="4" fillId="10" borderId="14" xfId="0" applyFont="true" applyBorder="true" applyAlignment="true" applyProtection="true">
      <alignment horizontal="center" vertical="center" textRotation="0" wrapText="true" indent="0" shrinkToFit="false"/>
      <protection locked="false" hidden="false"/>
    </xf>
    <xf numFmtId="173" fontId="4" fillId="10" borderId="70" xfId="0" applyFont="true" applyBorder="true" applyAlignment="true" applyProtection="true">
      <alignment horizontal="center" vertical="center" textRotation="0" wrapText="true" indent="0" shrinkToFit="false"/>
      <protection locked="false" hidden="false"/>
    </xf>
    <xf numFmtId="174" fontId="4" fillId="0" borderId="29" xfId="0" applyFont="true" applyBorder="true" applyAlignment="true" applyProtection="true">
      <alignment horizontal="left" vertical="center" textRotation="0" wrapText="true" indent="0" shrinkToFit="false"/>
      <protection locked="false" hidden="false"/>
    </xf>
    <xf numFmtId="174" fontId="4" fillId="10" borderId="30" xfId="0" applyFont="true" applyBorder="true" applyAlignment="true" applyProtection="true">
      <alignment horizontal="center" vertical="center" textRotation="0" wrapText="true" indent="0" shrinkToFit="false"/>
      <protection locked="false" hidden="false"/>
    </xf>
    <xf numFmtId="174" fontId="4" fillId="10" borderId="29" xfId="0" applyFont="true" applyBorder="true" applyAlignment="true" applyProtection="true">
      <alignment horizontal="left" vertical="center" textRotation="0" wrapText="true" indent="0" shrinkToFit="false"/>
      <protection locked="false" hidden="false"/>
    </xf>
    <xf numFmtId="174" fontId="4" fillId="10" borderId="14" xfId="0" applyFont="true" applyBorder="true" applyAlignment="true" applyProtection="true">
      <alignment horizontal="center" vertical="center" textRotation="0" wrapText="true" indent="0" shrinkToFit="false"/>
      <protection locked="false" hidden="false"/>
    </xf>
    <xf numFmtId="177" fontId="4" fillId="11" borderId="28" xfId="0" applyFont="true" applyBorder="true" applyAlignment="true" applyProtection="false">
      <alignment horizontal="center" vertical="center" textRotation="0" wrapText="true" indent="0" shrinkToFit="false"/>
      <protection locked="true" hidden="false"/>
    </xf>
    <xf numFmtId="173" fontId="4" fillId="0" borderId="48" xfId="0" applyFont="true" applyBorder="true" applyAlignment="true" applyProtection="true">
      <alignment horizontal="left" vertical="center" textRotation="0" wrapText="true" indent="0" shrinkToFit="false"/>
      <protection locked="false" hidden="false"/>
    </xf>
    <xf numFmtId="173" fontId="4" fillId="0" borderId="40" xfId="0" applyFont="true" applyBorder="true" applyAlignment="true" applyProtection="false">
      <alignment horizontal="center" vertical="center" textRotation="0" wrapText="true" indent="0" shrinkToFit="false"/>
      <protection locked="true" hidden="false"/>
    </xf>
    <xf numFmtId="177" fontId="4" fillId="0" borderId="40" xfId="0" applyFont="true" applyBorder="true" applyAlignment="true" applyProtection="false">
      <alignment horizontal="center" vertical="center" textRotation="0" wrapText="true" indent="0" shrinkToFit="false"/>
      <protection locked="true" hidden="false"/>
    </xf>
    <xf numFmtId="177" fontId="4" fillId="0" borderId="41" xfId="0" applyFont="true" applyBorder="true" applyAlignment="true" applyProtection="false">
      <alignment horizontal="center" vertical="center" textRotation="0" wrapText="true" indent="0" shrinkToFit="false"/>
      <protection locked="true" hidden="false"/>
    </xf>
    <xf numFmtId="174" fontId="22" fillId="4" borderId="9" xfId="0" applyFont="true" applyBorder="true" applyAlignment="true" applyProtection="false">
      <alignment horizontal="center" vertical="center" textRotation="0" wrapText="true" indent="0" shrinkToFit="false"/>
      <protection locked="true" hidden="false"/>
    </xf>
    <xf numFmtId="175" fontId="22" fillId="4" borderId="46" xfId="0" applyFont="true" applyBorder="true" applyAlignment="true" applyProtection="false">
      <alignment horizontal="center" vertical="center" textRotation="0" wrapText="true" indent="0" shrinkToFit="false"/>
      <protection locked="true" hidden="false"/>
    </xf>
    <xf numFmtId="173" fontId="4" fillId="0" borderId="32" xfId="0" applyFont="true" applyBorder="true" applyAlignment="true" applyProtection="false">
      <alignment horizontal="center" vertical="center" textRotation="0" wrapText="true" indent="0" shrinkToFit="false"/>
      <protection locked="true" hidden="false"/>
    </xf>
    <xf numFmtId="176" fontId="0" fillId="0" borderId="0" xfId="0" applyFont="false" applyBorder="false" applyAlignment="true" applyProtection="false">
      <alignment horizontal="center" vertical="center" textRotation="0" wrapText="true" indent="0" shrinkToFit="false"/>
      <protection locked="true" hidden="false"/>
    </xf>
    <xf numFmtId="173" fontId="19" fillId="2" borderId="34" xfId="0" applyFont="true" applyBorder="true" applyAlignment="true" applyProtection="false">
      <alignment horizontal="left" vertical="center" textRotation="0" wrapText="true" indent="0" shrinkToFit="false"/>
      <protection locked="true" hidden="false"/>
    </xf>
    <xf numFmtId="175" fontId="19" fillId="5" borderId="5" xfId="0" applyFont="true" applyBorder="true" applyAlignment="true" applyProtection="false">
      <alignment horizontal="center" vertical="center" textRotation="0" wrapText="true" indent="0" shrinkToFit="false"/>
      <protection locked="true" hidden="false"/>
    </xf>
    <xf numFmtId="177" fontId="4" fillId="5" borderId="37" xfId="0" applyFont="true" applyBorder="true" applyAlignment="true" applyProtection="false">
      <alignment horizontal="center" vertical="center" textRotation="0" wrapText="true" indent="0" shrinkToFit="false"/>
      <protection locked="true" hidden="false"/>
    </xf>
    <xf numFmtId="173" fontId="4" fillId="5" borderId="34" xfId="0" applyFont="true" applyBorder="true" applyAlignment="true" applyProtection="false">
      <alignment horizontal="center" vertical="center" textRotation="0" wrapText="true" indent="0" shrinkToFit="false"/>
      <protection locked="true" hidden="false"/>
    </xf>
    <xf numFmtId="173" fontId="19" fillId="5" borderId="38" xfId="0" applyFont="true" applyBorder="true" applyAlignment="true" applyProtection="false">
      <alignment horizontal="center" vertical="center" textRotation="0" wrapText="true" indent="0" shrinkToFit="false"/>
      <protection locked="true" hidden="false"/>
    </xf>
    <xf numFmtId="173" fontId="4" fillId="5" borderId="5" xfId="0" applyFont="true" applyBorder="true" applyAlignment="true" applyProtection="false">
      <alignment horizontal="center" vertical="center" textRotation="0" wrapText="true" indent="0" shrinkToFit="false"/>
      <protection locked="true" hidden="false"/>
    </xf>
    <xf numFmtId="173" fontId="4" fillId="5" borderId="6" xfId="0" applyFont="true" applyBorder="true" applyAlignment="true" applyProtection="false">
      <alignment horizontal="center" vertical="center" textRotation="0" wrapText="true" indent="0" shrinkToFit="false"/>
      <protection locked="true" hidden="false"/>
    </xf>
    <xf numFmtId="177" fontId="4" fillId="5" borderId="6" xfId="0" applyFont="true" applyBorder="true" applyAlignment="true" applyProtection="false">
      <alignment horizontal="center" vertical="center" textRotation="0" wrapText="true" indent="0" shrinkToFit="false"/>
      <protection locked="true" hidden="false"/>
    </xf>
    <xf numFmtId="177" fontId="4" fillId="5" borderId="7" xfId="0" applyFont="true" applyBorder="true" applyAlignment="true" applyProtection="false">
      <alignment horizontal="center" vertical="center" textRotation="0" wrapText="true" indent="0" shrinkToFit="false"/>
      <protection locked="true" hidden="false"/>
    </xf>
    <xf numFmtId="177" fontId="4" fillId="5" borderId="36" xfId="0" applyFont="true" applyBorder="true" applyAlignment="true" applyProtection="false">
      <alignment horizontal="center" vertical="center" textRotation="0" wrapText="true" indent="0" shrinkToFit="false"/>
      <protection locked="true" hidden="false"/>
    </xf>
    <xf numFmtId="177" fontId="4" fillId="5" borderId="35" xfId="0" applyFont="true" applyBorder="true" applyAlignment="true" applyProtection="false">
      <alignment horizontal="center" vertical="center" textRotation="0" wrapText="true" indent="0" shrinkToFit="false"/>
      <protection locked="true" hidden="false"/>
    </xf>
    <xf numFmtId="173" fontId="4" fillId="5" borderId="10" xfId="0" applyFont="true" applyBorder="true" applyAlignment="true" applyProtection="false">
      <alignment horizontal="center" vertical="center" textRotation="0" wrapText="true" indent="0" shrinkToFit="false"/>
      <protection locked="true" hidden="false"/>
    </xf>
    <xf numFmtId="177" fontId="4" fillId="2" borderId="66" xfId="0" applyFont="true" applyBorder="true" applyAlignment="true" applyProtection="false">
      <alignment horizontal="center" vertical="center" textRotation="0" wrapText="true" indent="0" shrinkToFit="false"/>
      <protection locked="true" hidden="false"/>
    </xf>
    <xf numFmtId="173" fontId="19" fillId="2" borderId="66" xfId="0" applyFont="true" applyBorder="true" applyAlignment="true" applyProtection="false">
      <alignment horizontal="center" vertical="center" textRotation="0" wrapText="true" indent="0" shrinkToFit="false"/>
      <protection locked="true" hidden="false"/>
    </xf>
    <xf numFmtId="174" fontId="4" fillId="2" borderId="66" xfId="0" applyFont="true" applyBorder="true" applyAlignment="true" applyProtection="false">
      <alignment horizontal="center" vertical="center" textRotation="0" wrapText="true" indent="0" shrinkToFit="false"/>
      <protection locked="true" hidden="false"/>
    </xf>
    <xf numFmtId="174" fontId="4" fillId="2" borderId="11" xfId="0" applyFont="true" applyBorder="true" applyAlignment="true" applyProtection="false">
      <alignment horizontal="center" vertical="center" textRotation="0" wrapText="true" indent="0" shrinkToFit="false"/>
      <protection locked="true" hidden="false"/>
    </xf>
    <xf numFmtId="173" fontId="4" fillId="2" borderId="46" xfId="0" applyFont="true" applyBorder="true" applyAlignment="true" applyProtection="false">
      <alignment horizontal="center" vertical="center" textRotation="0" wrapText="true" indent="0" shrinkToFit="false"/>
      <protection locked="true" hidden="false"/>
    </xf>
    <xf numFmtId="173" fontId="0" fillId="0" borderId="3" xfId="0" applyFont="true" applyBorder="true" applyAlignment="true" applyProtection="false">
      <alignment horizontal="center" vertical="center" textRotation="0" wrapText="false" indent="0" shrinkToFit="false"/>
      <protection locked="true" hidden="false"/>
    </xf>
    <xf numFmtId="173" fontId="36" fillId="0" borderId="3" xfId="0" applyFont="true" applyBorder="true" applyAlignment="true" applyProtection="false">
      <alignment horizontal="center" vertical="center" textRotation="0" wrapText="false" indent="0" shrinkToFit="false"/>
      <protection locked="true" hidden="false"/>
    </xf>
    <xf numFmtId="173" fontId="0" fillId="0" borderId="3" xfId="0" applyFont="false" applyBorder="true" applyAlignment="false" applyProtection="false">
      <alignment horizontal="general" vertical="bottom" textRotation="0" wrapText="false" indent="0" shrinkToFit="false"/>
      <protection locked="true" hidden="false"/>
    </xf>
    <xf numFmtId="177" fontId="4" fillId="14" borderId="3" xfId="0" applyFont="true" applyBorder="true" applyAlignment="true" applyProtection="false">
      <alignment horizontal="center" vertical="center" textRotation="0" wrapText="true" indent="0" shrinkToFit="false"/>
      <protection locked="true" hidden="false"/>
    </xf>
    <xf numFmtId="173" fontId="37" fillId="0" borderId="0" xfId="0" applyFont="true" applyBorder="false" applyAlignment="false" applyProtection="false">
      <alignment horizontal="general" vertical="bottom" textRotation="0" wrapText="false" indent="0" shrinkToFit="false"/>
      <protection locked="true" hidden="false"/>
    </xf>
    <xf numFmtId="173" fontId="0" fillId="0" borderId="0" xfId="0" applyFont="false" applyBorder="false" applyAlignment="true" applyProtection="false">
      <alignment horizontal="general" vertical="center" textRotation="0" wrapText="true" indent="0" shrinkToFit="false"/>
      <protection locked="true" hidden="false"/>
    </xf>
    <xf numFmtId="173" fontId="35" fillId="2" borderId="0" xfId="0" applyFont="true" applyBorder="false" applyAlignment="true" applyProtection="false">
      <alignment horizontal="center" vertical="center" textRotation="0" wrapText="false" indent="0" shrinkToFit="false"/>
      <protection locked="true" hidden="false"/>
    </xf>
    <xf numFmtId="173" fontId="35" fillId="2" borderId="0" xfId="0" applyFont="true" applyBorder="false" applyAlignment="true" applyProtection="false">
      <alignment horizontal="center" vertical="center" textRotation="0" wrapText="true" indent="0" shrinkToFit="false"/>
      <protection locked="true" hidden="false"/>
    </xf>
    <xf numFmtId="173" fontId="38" fillId="0" borderId="0" xfId="0" applyFont="true" applyBorder="false" applyAlignment="true" applyProtection="false">
      <alignment horizontal="center" vertical="center" textRotation="0" wrapText="false" indent="0" shrinkToFit="false"/>
      <protection locked="true" hidden="false"/>
    </xf>
    <xf numFmtId="173" fontId="38" fillId="2" borderId="0" xfId="0" applyFont="true" applyBorder="false" applyAlignment="true" applyProtection="false">
      <alignment horizontal="center" vertical="center" textRotation="0" wrapText="false" indent="0" shrinkToFit="false"/>
      <protection locked="true" hidden="false"/>
    </xf>
    <xf numFmtId="173" fontId="39" fillId="0" borderId="33" xfId="0" applyFont="true" applyBorder="true" applyAlignment="true" applyProtection="false">
      <alignment horizontal="center" vertical="center" textRotation="0" wrapText="true" indent="0" shrinkToFit="false"/>
      <protection locked="true" hidden="false"/>
    </xf>
    <xf numFmtId="173" fontId="0" fillId="0" borderId="36" xfId="0" applyFont="true" applyBorder="true" applyAlignment="true" applyProtection="false">
      <alignment horizontal="left" vertical="center" textRotation="0" wrapText="true" indent="0" shrinkToFit="false"/>
      <protection locked="true" hidden="false"/>
    </xf>
    <xf numFmtId="173" fontId="39" fillId="0" borderId="0" xfId="0" applyFont="true" applyBorder="false" applyAlignment="true" applyProtection="false">
      <alignment horizontal="center" vertical="center" textRotation="0" wrapText="true" indent="0" shrinkToFit="false"/>
      <protection locked="true" hidden="false"/>
    </xf>
    <xf numFmtId="173" fontId="0" fillId="0" borderId="0" xfId="0" applyFont="false" applyBorder="false" applyAlignment="true" applyProtection="false">
      <alignment horizontal="left" vertical="center" textRotation="0" wrapText="true" indent="0" shrinkToFit="false"/>
      <protection locked="true" hidden="false"/>
    </xf>
    <xf numFmtId="173" fontId="39" fillId="11" borderId="33" xfId="0" applyFont="true" applyBorder="true" applyAlignment="true" applyProtection="false">
      <alignment horizontal="center" vertical="center" textRotation="0" wrapText="true" indent="0" shrinkToFit="false"/>
      <protection locked="true" hidden="false"/>
    </xf>
    <xf numFmtId="173" fontId="39" fillId="4" borderId="33" xfId="0" applyFont="true" applyBorder="true" applyAlignment="true" applyProtection="false">
      <alignment horizontal="center" vertical="center" textRotation="0" wrapText="true" indent="0" shrinkToFit="false"/>
      <protection locked="true" hidden="false"/>
    </xf>
    <xf numFmtId="173" fontId="39" fillId="5" borderId="33" xfId="0" applyFont="true" applyBorder="true" applyAlignment="true" applyProtection="false">
      <alignment horizontal="center" vertical="center" textRotation="0" wrapText="true" indent="0" shrinkToFit="false"/>
      <protection locked="true" hidden="false"/>
    </xf>
    <xf numFmtId="173" fontId="39" fillId="9" borderId="33" xfId="0" applyFont="true" applyBorder="true" applyAlignment="true" applyProtection="false">
      <alignment horizontal="center" vertical="center" textRotation="0" wrapText="true" indent="0" shrinkToFit="false"/>
      <protection locked="true" hidden="false"/>
    </xf>
    <xf numFmtId="173" fontId="39" fillId="10" borderId="33" xfId="0" applyFont="true" applyBorder="true" applyAlignment="true" applyProtection="false">
      <alignment horizontal="center" vertical="center" textRotation="0" wrapText="true" indent="0" shrinkToFit="false"/>
      <protection locked="true" hidden="false"/>
    </xf>
    <xf numFmtId="173" fontId="39" fillId="7" borderId="33" xfId="0" applyFont="true" applyBorder="true" applyAlignment="true" applyProtection="false">
      <alignment horizontal="center" vertical="center" textRotation="0" wrapText="true" indent="0" shrinkToFit="false"/>
      <protection locked="true" hidden="false"/>
    </xf>
    <xf numFmtId="173" fontId="39" fillId="8" borderId="33" xfId="0" applyFont="true" applyBorder="true" applyAlignment="true" applyProtection="false">
      <alignment horizontal="center" vertical="center" textRotation="0" wrapText="true" indent="0" shrinkToFit="false"/>
      <protection locked="true" hidden="false"/>
    </xf>
    <xf numFmtId="173" fontId="39" fillId="6" borderId="33" xfId="0" applyFont="true" applyBorder="true" applyAlignment="true" applyProtection="false">
      <alignment horizontal="center" vertical="center" textRotation="0" wrapText="true" indent="0" shrinkToFit="false"/>
      <protection locked="true" hidden="false"/>
    </xf>
    <xf numFmtId="173" fontId="39" fillId="0" borderId="36" xfId="0" applyFont="true" applyBorder="true" applyAlignment="true" applyProtection="false">
      <alignment horizontal="center" vertical="center" textRotation="0" wrapText="true" indent="0" shrinkToFit="false"/>
      <protection locked="true" hidden="false"/>
    </xf>
    <xf numFmtId="173" fontId="26" fillId="0" borderId="36" xfId="0" applyFont="true" applyBorder="true" applyAlignment="true" applyProtection="false">
      <alignment horizontal="left" vertical="center" textRotation="0" wrapText="true" indent="0" shrinkToFit="false"/>
      <protection locked="true" hidden="false"/>
    </xf>
    <xf numFmtId="173" fontId="39" fillId="0" borderId="63" xfId="0" applyFont="true" applyBorder="true" applyAlignment="true" applyProtection="false">
      <alignment horizontal="center" vertical="center" textRotation="0" wrapText="true" indent="0" shrinkToFit="false"/>
      <protection locked="true" hidden="false"/>
    </xf>
    <xf numFmtId="173" fontId="0" fillId="0" borderId="36" xfId="0" applyFont="true" applyBorder="true" applyAlignment="true" applyProtection="false">
      <alignment horizontal="general" vertical="center" textRotation="0" wrapText="true" indent="0" shrinkToFit="false"/>
      <protection locked="true" hidden="false"/>
    </xf>
    <xf numFmtId="173" fontId="42" fillId="0" borderId="0" xfId="0" applyFont="true" applyBorder="false" applyAlignment="true" applyProtection="false">
      <alignment horizontal="general" vertical="center" textRotation="0" wrapText="false" indent="0" shrinkToFit="false"/>
      <protection locked="true" hidden="false"/>
    </xf>
    <xf numFmtId="173" fontId="26" fillId="0" borderId="36" xfId="0" applyFont="true" applyBorder="true" applyAlignment="true" applyProtection="false">
      <alignment horizontal="general" vertical="center" textRotation="0" wrapText="true" indent="0" shrinkToFit="false"/>
      <protection locked="true" hidden="false"/>
    </xf>
    <xf numFmtId="173" fontId="25" fillId="0" borderId="36" xfId="0" applyFont="true" applyBorder="true" applyAlignment="true" applyProtection="false">
      <alignment horizontal="center" vertical="center" textRotation="0" wrapText="true" indent="0" shrinkToFit="false"/>
      <protection locked="true" hidden="false"/>
    </xf>
    <xf numFmtId="173" fontId="43" fillId="0" borderId="36" xfId="0" applyFont="true" applyBorder="true" applyAlignment="true" applyProtection="false">
      <alignment horizontal="general" vertical="center" textRotation="0" wrapText="true" indent="0" shrinkToFit="false"/>
      <protection locked="true" hidden="false"/>
    </xf>
    <xf numFmtId="173" fontId="19" fillId="2" borderId="3" xfId="0" applyFont="true" applyBorder="true" applyAlignment="true" applyProtection="false">
      <alignment horizontal="general" vertical="center" textRotation="0" wrapText="false" indent="0" shrinkToFit="false"/>
      <protection locked="true" hidden="false"/>
    </xf>
    <xf numFmtId="173" fontId="19" fillId="0" borderId="3" xfId="0" applyFont="true" applyBorder="true" applyAlignment="true" applyProtection="false">
      <alignment horizontal="general" vertical="center" textRotation="0" wrapText="false" indent="0" shrinkToFit="false"/>
      <protection locked="true" hidden="false"/>
    </xf>
    <xf numFmtId="173" fontId="4" fillId="0" borderId="3" xfId="0" applyFont="true" applyBorder="true" applyAlignment="true" applyProtection="false">
      <alignment horizontal="general" vertical="center" textRotation="0" wrapText="false" indent="0" shrinkToFit="false"/>
      <protection locked="true" hidden="false"/>
    </xf>
    <xf numFmtId="173" fontId="37" fillId="0" borderId="71" xfId="0" applyFont="true" applyBorder="true" applyAlignment="false" applyProtection="false">
      <alignment horizontal="general" vertical="bottom" textRotation="0" wrapText="false" indent="0" shrinkToFit="false"/>
      <protection locked="true" hidden="false"/>
    </xf>
    <xf numFmtId="173" fontId="35" fillId="2" borderId="71" xfId="0" applyFont="true" applyBorder="true" applyAlignment="true" applyProtection="false">
      <alignment horizontal="center" vertical="center" textRotation="0" wrapText="false" indent="0" shrinkToFit="false"/>
      <protection locked="true" hidden="false"/>
    </xf>
    <xf numFmtId="173" fontId="19" fillId="3" borderId="3" xfId="0" applyFont="true" applyBorder="true" applyAlignment="true" applyProtection="false">
      <alignment horizontal="center" vertical="center" textRotation="0" wrapText="true" indent="0" shrinkToFit="false"/>
      <protection locked="true" hidden="false"/>
    </xf>
    <xf numFmtId="173" fontId="0" fillId="0" borderId="3" xfId="0" applyFont="true" applyBorder="true" applyAlignment="true" applyProtection="false">
      <alignment horizontal="general" vertical="center" textRotation="0" wrapText="true" indent="0" shrinkToFit="false"/>
      <protection locked="true" hidden="false"/>
    </xf>
    <xf numFmtId="173" fontId="0" fillId="0" borderId="3" xfId="0" applyFont="true" applyBorder="true" applyAlignment="true" applyProtection="false">
      <alignment horizontal="center" vertical="center" textRotation="0" wrapText="true" indent="0" shrinkToFit="false"/>
      <protection locked="true" hidden="false"/>
    </xf>
    <xf numFmtId="173" fontId="0" fillId="0" borderId="4" xfId="0" applyFont="false" applyBorder="true" applyAlignment="true" applyProtection="false">
      <alignment horizontal="general" vertical="center" textRotation="0" wrapText="true" indent="0" shrinkToFit="false"/>
      <protection locked="true" hidden="false"/>
    </xf>
    <xf numFmtId="173" fontId="0" fillId="0" borderId="4" xfId="0" applyFont="false" applyBorder="true" applyAlignment="true" applyProtection="false">
      <alignment horizontal="center" vertical="center" textRotation="0" wrapText="true" indent="0" shrinkToFit="false"/>
      <protection locked="true" hidden="false"/>
    </xf>
    <xf numFmtId="173" fontId="0" fillId="0" borderId="72" xfId="0" applyFont="true" applyBorder="true" applyAlignment="true" applyProtection="false">
      <alignment horizontal="left" vertical="center" textRotation="0" wrapText="true" indent="0" shrinkToFit="false"/>
      <protection locked="true" hidden="false"/>
    </xf>
    <xf numFmtId="173" fontId="48" fillId="0" borderId="73" xfId="0" applyFont="true" applyBorder="true" applyAlignment="true" applyProtection="false">
      <alignment horizontal="center" vertical="center" textRotation="0" wrapText="true" indent="0" shrinkToFit="false"/>
      <protection locked="true" hidden="false"/>
    </xf>
    <xf numFmtId="173" fontId="46" fillId="0" borderId="73" xfId="0" applyFont="true" applyBorder="true" applyAlignment="true" applyProtection="false">
      <alignment horizontal="left" vertical="center" textRotation="0" wrapText="true" indent="0" shrinkToFit="false"/>
      <protection locked="true" hidden="false"/>
    </xf>
  </cellXfs>
  <cellStyles count="8">
    <cellStyle name="Normal" xfId="0" builtinId="0"/>
    <cellStyle name="Comma" xfId="15" builtinId="3"/>
    <cellStyle name="Comma [0]" xfId="16" builtinId="6"/>
    <cellStyle name="Currency" xfId="17" builtinId="4"/>
    <cellStyle name="Currency [0]" xfId="18" builtinId="7"/>
    <cellStyle name="Percent" xfId="19" builtinId="5"/>
    <cellStyle name="Normal 2" xfId="20"/>
    <cellStyle name="Normal 3" xfId="21"/>
  </cellStyles>
  <dxfs count="58">
    <dxf>
      <numFmt numFmtId="164" formatCode="[&gt;=1]0&quot; mm&quot;;[&lt;1]0.###&quot; mm&quot;;General"/>
    </dxf>
    <dxf>
      <numFmt numFmtId="165" formatCode="[&lt;1]0.###&quot; °&quot;;[&gt;=1]0&quot; °&quot;;General"/>
    </dxf>
    <dxf>
      <numFmt numFmtId="164" formatCode="[&gt;=1]0&quot; mm&quot;;[&lt;1]0.###&quot; mm&quot;;General"/>
    </dxf>
    <dxf>
      <numFmt numFmtId="165" formatCode="[&lt;1]0.###&quot; °&quot;;[&gt;=1]0&quot; °&quot;;General"/>
    </dxf>
    <dxf>
      <numFmt numFmtId="164" formatCode="[&gt;=1]0&quot; mm&quot;;[&lt;1]0.###&quot; mm&quot;;General"/>
    </dxf>
    <dxf>
      <numFmt numFmtId="165" formatCode="[&lt;1]0.###&quot; °&quot;;[&gt;=1]0&quot; °&quot;;General"/>
    </dxf>
    <dxf>
      <numFmt numFmtId="164" formatCode="[&gt;=1]0&quot; mm&quot;;[&lt;1]0.###&quot; mm&quot;;General"/>
    </dxf>
    <dxf>
      <numFmt numFmtId="165" formatCode="[&lt;1]0.###&quot; °&quot;;[&gt;=1]0&quot; °&quot;;General"/>
    </dxf>
    <dxf>
      <numFmt numFmtId="164" formatCode="[&gt;=1]0&quot; mm&quot;;[&lt;1]0.###&quot; mm&quot;;General"/>
    </dxf>
    <dxf>
      <numFmt numFmtId="165" formatCode="[&lt;1]0.###&quot; °&quot;;[&gt;=1]0&quot; °&quot;;General"/>
    </dxf>
    <dxf>
      <numFmt numFmtId="166" formatCode="0;\-0;;@"/>
    </dxf>
    <dxf>
      <numFmt numFmtId="167" formatCode="[&gt;=1]0&quot; mm/step&quot;;[&lt;1]0.###&quot; mm/step&quot;;General"/>
    </dxf>
    <dxf>
      <numFmt numFmtId="168" formatCode="[&lt;1]0.###&quot; °/step&quot;;[&gt;=1]0&quot; °/step&quot;;General"/>
    </dxf>
    <dxf>
      <numFmt numFmtId="166" formatCode="0;\-0;;@"/>
    </dxf>
    <dxf>
      <numFmt numFmtId="167" formatCode="[&gt;=1]0&quot; mm/step&quot;;[&lt;1]0.###&quot; mm/step&quot;;General"/>
    </dxf>
    <dxf>
      <numFmt numFmtId="168" formatCode="[&lt;1]0.###&quot; °/step&quot;;[&gt;=1]0&quot; °/step&quot;;General"/>
    </dxf>
    <dxf>
      <numFmt numFmtId="166" formatCode="0;\-0;;@"/>
    </dxf>
    <dxf>
      <numFmt numFmtId="167" formatCode="[&gt;=1]0&quot; mm/step&quot;;[&lt;1]0.###&quot; mm/step&quot;;General"/>
    </dxf>
    <dxf>
      <numFmt numFmtId="168" formatCode="[&lt;1]0.###&quot; °/step&quot;;[&gt;=1]0&quot; °/step&quot;;General"/>
    </dxf>
    <dxf>
      <numFmt numFmtId="166" formatCode="0;\-0;;@"/>
    </dxf>
    <dxf>
      <numFmt numFmtId="167" formatCode="[&gt;=1]0&quot; mm/step&quot;;[&lt;1]0.###&quot; mm/step&quot;;General"/>
    </dxf>
    <dxf>
      <numFmt numFmtId="168" formatCode="[&lt;1]0.###&quot; °/step&quot;;[&gt;=1]0&quot; °/step&quot;;General"/>
    </dxf>
    <dxf>
      <numFmt numFmtId="166" formatCode="0;\-0;;@"/>
    </dxf>
    <dxf>
      <numFmt numFmtId="167" formatCode="[&gt;=1]0&quot; mm/step&quot;;[&lt;1]0.###&quot; mm/step&quot;;General"/>
    </dxf>
    <dxf>
      <numFmt numFmtId="168" formatCode="[&lt;1]0.###&quot; °/step&quot;;[&gt;=1]0&quot; °/step&quot;;General"/>
    </dxf>
    <dxf>
      <numFmt numFmtId="169" formatCode="0&quot; counts/mm&quot;"/>
    </dxf>
    <dxf>
      <numFmt numFmtId="170" formatCode="0&quot; counts/rev&quot;"/>
    </dxf>
    <dxf>
      <numFmt numFmtId="169" formatCode="0&quot; counts/mm&quot;"/>
    </dxf>
    <dxf>
      <numFmt numFmtId="170" formatCode="0&quot; counts/rev&quot;"/>
    </dxf>
    <dxf>
      <numFmt numFmtId="169" formatCode="0&quot; counts/mm&quot;"/>
    </dxf>
    <dxf>
      <numFmt numFmtId="170" formatCode="0&quot; counts/rev&quot;"/>
    </dxf>
    <dxf>
      <numFmt numFmtId="169" formatCode="0&quot; counts/mm&quot;"/>
    </dxf>
    <dxf>
      <numFmt numFmtId="170" formatCode="0&quot; counts/rev&quot;"/>
    </dxf>
    <dxf>
      <numFmt numFmtId="169" formatCode="0&quot; counts/mm&quot;"/>
    </dxf>
    <dxf>
      <numFmt numFmtId="170" formatCode="0&quot; counts/rev&quot;"/>
    </dxf>
    <dxf>
      <numFmt numFmtId="169" formatCode="0&quot; counts/mm&quot;"/>
    </dxf>
    <dxf>
      <numFmt numFmtId="170" formatCode="0&quot; counts/rev&quot;"/>
    </dxf>
    <dxf>
      <numFmt numFmtId="171" formatCode="General&quot; mm/count&quot;"/>
    </dxf>
    <dxf>
      <numFmt numFmtId="172" formatCode="General&quot; °/count&quot;"/>
    </dxf>
    <dxf>
      <numFmt numFmtId="166" formatCode="0;\-0;;@"/>
    </dxf>
    <dxf>
      <numFmt numFmtId="171" formatCode="General&quot; mm/count&quot;"/>
    </dxf>
    <dxf>
      <numFmt numFmtId="172" formatCode="General&quot; °/count&quot;"/>
    </dxf>
    <dxf>
      <numFmt numFmtId="171" formatCode="General&quot; mm/count&quot;"/>
    </dxf>
    <dxf>
      <numFmt numFmtId="172" formatCode="General&quot; °/count&quot;"/>
    </dxf>
    <dxf>
      <numFmt numFmtId="171" formatCode="General&quot; mm/count&quot;"/>
    </dxf>
    <dxf>
      <numFmt numFmtId="172" formatCode="General&quot; °/count&quot;"/>
    </dxf>
    <dxf>
      <numFmt numFmtId="171" formatCode="General&quot; mm/count&quot;"/>
    </dxf>
    <dxf>
      <numFmt numFmtId="172" formatCode="General&quot; °/count&quot;"/>
    </dxf>
    <dxf>
      <numFmt numFmtId="166" formatCode="0;\-0;;@"/>
    </dxf>
    <dxf>
      <numFmt numFmtId="171" formatCode="General&quot; mm/count&quot;"/>
    </dxf>
    <dxf>
      <numFmt numFmtId="172" formatCode="General&quot; °/count&quot;"/>
    </dxf>
    <dxf>
      <numFmt numFmtId="171" formatCode="General&quot; mm/count&quot;"/>
    </dxf>
    <dxf>
      <numFmt numFmtId="172" formatCode="General&quot; °/count&quot;"/>
    </dxf>
    <dxf>
      <numFmt numFmtId="171" formatCode="General&quot; mm/count&quot;"/>
    </dxf>
    <dxf>
      <numFmt numFmtId="172" formatCode="General&quot; °/count&quot;"/>
    </dxf>
    <dxf>
      <numFmt numFmtId="166" formatCode="0;\-0;;@"/>
    </dxf>
    <dxf>
      <numFmt numFmtId="171" formatCode="General&quot; mm/count&quot;"/>
    </dxf>
    <dxf>
      <numFmt numFmtId="172" formatCode="General&quot; °/count&quot;"/>
    </dxf>
  </dxfs>
  <colors>
    <indexedColors>
      <rgbColor rgb="FF000000"/>
      <rgbColor rgb="FFFFFFFF"/>
      <rgbColor rgb="FFFF0000"/>
      <rgbColor rgb="FF00FF00"/>
      <rgbColor rgb="FF0000FF"/>
      <rgbColor rgb="FFFFFF00"/>
      <rgbColor rgb="FFFF00FF"/>
      <rgbColor rgb="FF00FFFF"/>
      <rgbColor rgb="FF800000"/>
      <rgbColor rgb="FF008000"/>
      <rgbColor rgb="FF000080"/>
      <rgbColor rgb="FF808000"/>
      <rgbColor rgb="FF800080"/>
      <rgbColor rgb="FF008080"/>
      <rgbColor rgb="FFE6E0EC"/>
      <rgbColor rgb="FF808080"/>
      <rgbColor rgb="FF9999FF"/>
      <rgbColor rgb="FF993366"/>
      <rgbColor rgb="FFF2F2F2"/>
      <rgbColor rgb="FFDBEEF4"/>
      <rgbColor rgb="FF660066"/>
      <rgbColor rgb="FFFF8080"/>
      <rgbColor rgb="FF0066CC"/>
      <rgbColor rgb="FFD9D9D9"/>
      <rgbColor rgb="FF000080"/>
      <rgbColor rgb="FFFF00FF"/>
      <rgbColor rgb="FFFFFF00"/>
      <rgbColor rgb="FF00FFFF"/>
      <rgbColor rgb="FF800080"/>
      <rgbColor rgb="FF800000"/>
      <rgbColor rgb="FF008080"/>
      <rgbColor rgb="FF0000FF"/>
      <rgbColor rgb="FF00CCFF"/>
      <rgbColor rgb="FFEEECE1"/>
      <rgbColor rgb="FFC6FFDE"/>
      <rgbColor rgb="FFC9FFA2"/>
      <rgbColor rgb="FFF2DCDB"/>
      <rgbColor rgb="FFFF99CC"/>
      <rgbColor rgb="FFCC99FF"/>
      <rgbColor rgb="FFFCD5B5"/>
      <rgbColor rgb="FF3366FF"/>
      <rgbColor rgb="FF33CCCC"/>
      <rgbColor rgb="FF99CC00"/>
      <rgbColor rgb="FFFFC000"/>
      <rgbColor rgb="FFFF9900"/>
      <rgbColor rgb="FFFF6600"/>
      <rgbColor rgb="FF365F91"/>
      <rgbColor rgb="FF969696"/>
      <rgbColor rgb="FF003366"/>
      <rgbColor rgb="FF00B050"/>
      <rgbColor rgb="FF003300"/>
      <rgbColor rgb="FF333300"/>
      <rgbColor rgb="FF993300"/>
      <rgbColor rgb="FF993366"/>
      <rgbColor rgb="FF333399"/>
      <rgbColor rgb="FF444444"/>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worksheet" Target="worksheets/sheet8.xml"/><Relationship Id="rId10" Type="http://schemas.openxmlformats.org/officeDocument/2006/relationships/worksheet" Target="worksheets/sheet9.xml"/><Relationship Id="rId11" Type="http://schemas.openxmlformats.org/officeDocument/2006/relationships/externalLink" Target="externalLinks/externalLink1.xml"/><Relationship Id="rId12" Type="http://schemas.openxmlformats.org/officeDocument/2006/relationships/externalLink" Target="externalLinks/externalLink2.xml"/><Relationship Id="rId13" Type="http://schemas.openxmlformats.org/officeDocument/2006/relationships/externalLink" Target="externalLinks/externalLink3.xml"/><Relationship Id="rId14"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3.png"/><Relationship Id="rId2" Type="http://schemas.openxmlformats.org/officeDocument/2006/relationships/image" Target="../media/image14.png"/><Relationship Id="rId3" Type="http://schemas.openxmlformats.org/officeDocument/2006/relationships/image" Target="../media/image15.png"/><Relationship Id="rId4" Type="http://schemas.openxmlformats.org/officeDocument/2006/relationships/image" Target="../media/image16.png"/><Relationship Id="rId5" Type="http://schemas.openxmlformats.org/officeDocument/2006/relationships/image" Target="../media/image17.png"/><Relationship Id="rId6" Type="http://schemas.openxmlformats.org/officeDocument/2006/relationships/image" Target="../media/image18.png"/><Relationship Id="rId7" Type="http://schemas.openxmlformats.org/officeDocument/2006/relationships/image" Target="../media/image19.png"/><Relationship Id="rId8" Type="http://schemas.openxmlformats.org/officeDocument/2006/relationships/image" Target="../media/image20.png"/><Relationship Id="rId9" Type="http://schemas.openxmlformats.org/officeDocument/2006/relationships/image" Target="../media/image21.png"/><Relationship Id="rId10" Type="http://schemas.openxmlformats.org/officeDocument/2006/relationships/image" Target="../media/image22.png"/><Relationship Id="rId11" Type="http://schemas.openxmlformats.org/officeDocument/2006/relationships/image" Target="../media/image23.png"/><Relationship Id="rId12" Type="http://schemas.openxmlformats.org/officeDocument/2006/relationships/image" Target="../media/image24.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2796480</xdr:colOff>
      <xdr:row>26</xdr:row>
      <xdr:rowOff>1409760</xdr:rowOff>
    </xdr:from>
    <xdr:to>
      <xdr:col>1</xdr:col>
      <xdr:colOff>5395320</xdr:colOff>
      <xdr:row>26</xdr:row>
      <xdr:rowOff>3093840</xdr:rowOff>
    </xdr:to>
    <xdr:pic>
      <xdr:nvPicPr>
        <xdr:cNvPr id="0" name="Picture 1" descr="Axes Orientation.png"/>
        <xdr:cNvPicPr/>
      </xdr:nvPicPr>
      <xdr:blipFill>
        <a:blip r:embed="rId1"/>
        <a:stretch/>
      </xdr:blipFill>
      <xdr:spPr>
        <a:xfrm>
          <a:off x="4673520" y="19297800"/>
          <a:ext cx="2598840" cy="1684080"/>
        </a:xfrm>
        <a:prstGeom prst="rect">
          <a:avLst/>
        </a:prstGeom>
        <a:ln w="0">
          <a:noFill/>
        </a:ln>
      </xdr:spPr>
    </xdr:pic>
    <xdr:clientData/>
  </xdr:twoCellAnchor>
  <xdr:twoCellAnchor editAs="oneCell">
    <xdr:from>
      <xdr:col>6</xdr:col>
      <xdr:colOff>1276920</xdr:colOff>
      <xdr:row>25</xdr:row>
      <xdr:rowOff>880560</xdr:rowOff>
    </xdr:from>
    <xdr:to>
      <xdr:col>10</xdr:col>
      <xdr:colOff>438840</xdr:colOff>
      <xdr:row>26</xdr:row>
      <xdr:rowOff>3252240</xdr:rowOff>
    </xdr:to>
    <xdr:pic>
      <xdr:nvPicPr>
        <xdr:cNvPr id="1" name="Bildobjekt 2" descr=""/>
        <xdr:cNvPicPr/>
      </xdr:nvPicPr>
      <xdr:blipFill>
        <a:blip r:embed="rId2"/>
        <a:stretch/>
      </xdr:blipFill>
      <xdr:spPr>
        <a:xfrm>
          <a:off x="22546080" y="17492040"/>
          <a:ext cx="7113600" cy="3648240"/>
        </a:xfrm>
        <a:prstGeom prst="rect">
          <a:avLst/>
        </a:prstGeom>
        <a:ln w="0">
          <a:noFill/>
        </a:ln>
      </xdr:spPr>
    </xdr:pic>
    <xdr:clientData/>
  </xdr:twoCellAnchor>
  <xdr:twoCellAnchor editAs="oneCell">
    <xdr:from>
      <xdr:col>3</xdr:col>
      <xdr:colOff>12960</xdr:colOff>
      <xdr:row>25</xdr:row>
      <xdr:rowOff>896760</xdr:rowOff>
    </xdr:from>
    <xdr:to>
      <xdr:col>6</xdr:col>
      <xdr:colOff>810000</xdr:colOff>
      <xdr:row>26</xdr:row>
      <xdr:rowOff>3281040</xdr:rowOff>
    </xdr:to>
    <xdr:pic>
      <xdr:nvPicPr>
        <xdr:cNvPr id="2" name="Picture 4" descr=""/>
        <xdr:cNvPicPr/>
      </xdr:nvPicPr>
      <xdr:blipFill>
        <a:blip r:embed="rId3"/>
        <a:stretch/>
      </xdr:blipFill>
      <xdr:spPr>
        <a:xfrm>
          <a:off x="15296760" y="17508240"/>
          <a:ext cx="6782400" cy="3660840"/>
        </a:xfrm>
        <a:prstGeom prst="rect">
          <a:avLst/>
        </a:prstGeom>
        <a:ln w="0">
          <a:noFill/>
        </a:ln>
      </xdr:spPr>
    </xdr:pic>
    <xdr:clientData/>
  </xdr:twoCellAnchor>
  <xdr:twoCellAnchor editAs="oneCell">
    <xdr:from>
      <xdr:col>3</xdr:col>
      <xdr:colOff>13680</xdr:colOff>
      <xdr:row>59</xdr:row>
      <xdr:rowOff>40680</xdr:rowOff>
    </xdr:from>
    <xdr:to>
      <xdr:col>5</xdr:col>
      <xdr:colOff>1068480</xdr:colOff>
      <xdr:row>64</xdr:row>
      <xdr:rowOff>285120</xdr:rowOff>
    </xdr:to>
    <xdr:pic>
      <xdr:nvPicPr>
        <xdr:cNvPr id="3" name="Picture 7" descr="Screen Shot 2017-02-04 at 17.45.10.png"/>
        <xdr:cNvPicPr/>
      </xdr:nvPicPr>
      <xdr:blipFill>
        <a:blip r:embed="rId4"/>
        <a:stretch/>
      </xdr:blipFill>
      <xdr:spPr>
        <a:xfrm>
          <a:off x="15297480" y="39197880"/>
          <a:ext cx="5045040" cy="2968560"/>
        </a:xfrm>
        <a:prstGeom prst="rect">
          <a:avLst/>
        </a:prstGeom>
        <a:ln w="0">
          <a:noFill/>
        </a:ln>
      </xdr:spPr>
    </xdr:pic>
    <xdr:clientData/>
  </xdr:twoCellAnchor>
  <xdr:twoCellAnchor editAs="oneCell">
    <xdr:from>
      <xdr:col>3</xdr:col>
      <xdr:colOff>121680</xdr:colOff>
      <xdr:row>65</xdr:row>
      <xdr:rowOff>459360</xdr:rowOff>
    </xdr:from>
    <xdr:to>
      <xdr:col>8</xdr:col>
      <xdr:colOff>494280</xdr:colOff>
      <xdr:row>72</xdr:row>
      <xdr:rowOff>1567080</xdr:rowOff>
    </xdr:to>
    <xdr:pic>
      <xdr:nvPicPr>
        <xdr:cNvPr id="4" name="Picture 6" descr=""/>
        <xdr:cNvPicPr/>
      </xdr:nvPicPr>
      <xdr:blipFill>
        <a:blip r:embed="rId5"/>
        <a:stretch/>
      </xdr:blipFill>
      <xdr:spPr>
        <a:xfrm>
          <a:off x="15405480" y="43340760"/>
          <a:ext cx="10348560" cy="6327720"/>
        </a:xfrm>
        <a:prstGeom prst="rect">
          <a:avLst/>
        </a:prstGeom>
        <a:ln w="0">
          <a:noFill/>
        </a:ln>
      </xdr:spPr>
    </xdr:pic>
    <xdr:clientData/>
  </xdr:twoCellAnchor>
  <xdr:twoCellAnchor editAs="oneCell">
    <xdr:from>
      <xdr:col>3</xdr:col>
      <xdr:colOff>15840</xdr:colOff>
      <xdr:row>96</xdr:row>
      <xdr:rowOff>0</xdr:rowOff>
    </xdr:from>
    <xdr:to>
      <xdr:col>8</xdr:col>
      <xdr:colOff>1494720</xdr:colOff>
      <xdr:row>103</xdr:row>
      <xdr:rowOff>1453320</xdr:rowOff>
    </xdr:to>
    <xdr:pic>
      <xdr:nvPicPr>
        <xdr:cNvPr id="5" name="Picture 9" descr=""/>
        <xdr:cNvPicPr/>
      </xdr:nvPicPr>
      <xdr:blipFill>
        <a:blip r:embed="rId6"/>
        <a:srcRect l="0" t="6628" r="0" b="0"/>
        <a:stretch/>
      </xdr:blipFill>
      <xdr:spPr>
        <a:xfrm>
          <a:off x="15299640" y="66608280"/>
          <a:ext cx="11454840" cy="6587280"/>
        </a:xfrm>
        <a:prstGeom prst="rect">
          <a:avLst/>
        </a:prstGeom>
        <a:ln w="0">
          <a:noFill/>
        </a:ln>
      </xdr:spPr>
    </xdr:pic>
    <xdr:clientData/>
  </xdr:twoCellAnchor>
  <xdr:twoCellAnchor editAs="oneCell">
    <xdr:from>
      <xdr:col>3</xdr:col>
      <xdr:colOff>27000</xdr:colOff>
      <xdr:row>90</xdr:row>
      <xdr:rowOff>647640</xdr:rowOff>
    </xdr:from>
    <xdr:to>
      <xdr:col>8</xdr:col>
      <xdr:colOff>1406880</xdr:colOff>
      <xdr:row>95</xdr:row>
      <xdr:rowOff>683640</xdr:rowOff>
    </xdr:to>
    <xdr:pic>
      <xdr:nvPicPr>
        <xdr:cNvPr id="6" name="Picture 10" descr=""/>
        <xdr:cNvPicPr/>
      </xdr:nvPicPr>
      <xdr:blipFill>
        <a:blip r:embed="rId7"/>
        <a:srcRect l="0" t="5674" r="0" b="0"/>
        <a:stretch/>
      </xdr:blipFill>
      <xdr:spPr>
        <a:xfrm>
          <a:off x="15310800" y="61093440"/>
          <a:ext cx="11355840" cy="5274720"/>
        </a:xfrm>
        <a:prstGeom prst="rect">
          <a:avLst/>
        </a:prstGeom>
        <a:ln w="0">
          <a:noFill/>
        </a:ln>
      </xdr:spPr>
    </xdr:pic>
    <xdr:clientData/>
  </xdr:twoCellAnchor>
  <xdr:twoCellAnchor editAs="oneCell">
    <xdr:from>
      <xdr:col>2</xdr:col>
      <xdr:colOff>343080</xdr:colOff>
      <xdr:row>27</xdr:row>
      <xdr:rowOff>12600</xdr:rowOff>
    </xdr:from>
    <xdr:to>
      <xdr:col>8</xdr:col>
      <xdr:colOff>1473120</xdr:colOff>
      <xdr:row>36</xdr:row>
      <xdr:rowOff>236520</xdr:rowOff>
    </xdr:to>
    <xdr:pic>
      <xdr:nvPicPr>
        <xdr:cNvPr id="7" name="Picture 11" descr=""/>
        <xdr:cNvPicPr/>
      </xdr:nvPicPr>
      <xdr:blipFill>
        <a:blip r:embed="rId8"/>
        <a:stretch/>
      </xdr:blipFill>
      <xdr:spPr>
        <a:xfrm>
          <a:off x="15212160" y="21415320"/>
          <a:ext cx="11520720" cy="6862680"/>
        </a:xfrm>
        <a:prstGeom prst="rect">
          <a:avLst/>
        </a:prstGeom>
        <a:ln w="0">
          <a:noFill/>
        </a:ln>
      </xdr:spPr>
    </xdr:pic>
    <xdr:clientData/>
  </xdr:twoCellAnchor>
  <xdr:twoCellAnchor editAs="oneCell">
    <xdr:from>
      <xdr:col>2</xdr:col>
      <xdr:colOff>317520</xdr:colOff>
      <xdr:row>103</xdr:row>
      <xdr:rowOff>2070000</xdr:rowOff>
    </xdr:from>
    <xdr:to>
      <xdr:col>8</xdr:col>
      <xdr:colOff>1383480</xdr:colOff>
      <xdr:row>109</xdr:row>
      <xdr:rowOff>342360</xdr:rowOff>
    </xdr:to>
    <xdr:pic>
      <xdr:nvPicPr>
        <xdr:cNvPr id="8" name="Picture 3" descr=""/>
        <xdr:cNvPicPr/>
      </xdr:nvPicPr>
      <xdr:blipFill>
        <a:blip r:embed="rId9"/>
        <a:srcRect l="0" t="0" r="0" b="29663"/>
        <a:stretch/>
      </xdr:blipFill>
      <xdr:spPr>
        <a:xfrm>
          <a:off x="15186600" y="73812240"/>
          <a:ext cx="11456640" cy="3978000"/>
        </a:xfrm>
        <a:prstGeom prst="rect">
          <a:avLst/>
        </a:prstGeom>
        <a:ln w="0">
          <a:noFill/>
        </a:ln>
      </xdr:spPr>
    </xdr:pic>
    <xdr:clientData/>
  </xdr:twoCellAnchor>
  <xdr:twoCellAnchor editAs="oneCell">
    <xdr:from>
      <xdr:col>3</xdr:col>
      <xdr:colOff>28800</xdr:colOff>
      <xdr:row>12</xdr:row>
      <xdr:rowOff>1440</xdr:rowOff>
    </xdr:from>
    <xdr:to>
      <xdr:col>9</xdr:col>
      <xdr:colOff>1644840</xdr:colOff>
      <xdr:row>24</xdr:row>
      <xdr:rowOff>723600</xdr:rowOff>
    </xdr:to>
    <xdr:pic>
      <xdr:nvPicPr>
        <xdr:cNvPr id="9" name="Picture 12" descr=""/>
        <xdr:cNvPicPr/>
      </xdr:nvPicPr>
      <xdr:blipFill>
        <a:blip r:embed="rId10"/>
        <a:stretch/>
      </xdr:blipFill>
      <xdr:spPr>
        <a:xfrm>
          <a:off x="15312600" y="9926640"/>
          <a:ext cx="13587120" cy="6598800"/>
        </a:xfrm>
        <a:prstGeom prst="rect">
          <a:avLst/>
        </a:prstGeom>
        <a:ln w="0">
          <a:noFill/>
        </a:ln>
      </xdr:spPr>
    </xdr:pic>
    <xdr:clientData/>
  </xdr:twoCellAnchor>
  <xdr:twoCellAnchor editAs="oneCell">
    <xdr:from>
      <xdr:col>1</xdr:col>
      <xdr:colOff>6477120</xdr:colOff>
      <xdr:row>30</xdr:row>
      <xdr:rowOff>63360</xdr:rowOff>
    </xdr:from>
    <xdr:to>
      <xdr:col>1</xdr:col>
      <xdr:colOff>11051640</xdr:colOff>
      <xdr:row>31</xdr:row>
      <xdr:rowOff>1675800</xdr:rowOff>
    </xdr:to>
    <xdr:pic>
      <xdr:nvPicPr>
        <xdr:cNvPr id="10" name="Picture 13" descr=""/>
        <xdr:cNvPicPr/>
      </xdr:nvPicPr>
      <xdr:blipFill>
        <a:blip r:embed="rId11"/>
        <a:srcRect l="3553" t="4693" r="0" b="0"/>
        <a:stretch/>
      </xdr:blipFill>
      <xdr:spPr>
        <a:xfrm>
          <a:off x="8354160" y="22780440"/>
          <a:ext cx="4574520" cy="2498400"/>
        </a:xfrm>
        <a:prstGeom prst="rect">
          <a:avLst/>
        </a:prstGeom>
        <a:ln w="0">
          <a:noFill/>
        </a:ln>
      </xdr:spPr>
    </xdr:pic>
    <xdr:clientData/>
  </xdr:twoCellAnchor>
  <xdr:twoCellAnchor editAs="oneCell">
    <xdr:from>
      <xdr:col>3</xdr:col>
      <xdr:colOff>63360</xdr:colOff>
      <xdr:row>84</xdr:row>
      <xdr:rowOff>190440</xdr:rowOff>
    </xdr:from>
    <xdr:to>
      <xdr:col>8</xdr:col>
      <xdr:colOff>1675800</xdr:colOff>
      <xdr:row>90</xdr:row>
      <xdr:rowOff>533160</xdr:rowOff>
    </xdr:to>
    <xdr:pic>
      <xdr:nvPicPr>
        <xdr:cNvPr id="11" name="Picture 8" descr=""/>
        <xdr:cNvPicPr/>
      </xdr:nvPicPr>
      <xdr:blipFill>
        <a:blip r:embed="rId12"/>
        <a:srcRect l="0" t="2924" r="0" b="3555"/>
        <a:stretch/>
      </xdr:blipFill>
      <xdr:spPr>
        <a:xfrm>
          <a:off x="15347160" y="55721160"/>
          <a:ext cx="11588400" cy="5257800"/>
        </a:xfrm>
        <a:prstGeom prst="rect">
          <a:avLst/>
        </a:prstGeom>
        <a:ln w="0">
          <a:noFill/>
        </a:ln>
      </xdr:spPr>
    </xdr:pic>
    <xdr:clientData/>
  </xdr:twoCellAnchor>
</xdr:wsDr>
</file>

<file path=xl/externalLinks/_rels/externalLink1.xml.rels><?xml version="1.0" encoding="UTF-8"?>
<Relationships xmlns="http://schemas.openxmlformats.org/package/2006/relationships"><Relationship Id="rId1" Type="http://schemas.openxmlformats.org/officeDocument/2006/relationships/externalLinkPath" Target="../../../../../1.%20BU%20DB%20LU%20Order/2.%20FC%20Beverage/02.%20TA%20Drink/T5841100951%20JdV%20Mexico%20SH%204500/3.%20Process/3.3%20Functional%20Doc/AD584116xxxx_Rev0.xls" TargetMode="External"/>
</Relationships>
</file>

<file path=xl/externalLinks/_rels/externalLink2.xml.rels><?xml version="1.0" encoding="UTF-8"?>
<Relationships xmlns="http://schemas.openxmlformats.org/package/2006/relationships"><Relationship Id="rId1" Type="http://schemas.openxmlformats.org/officeDocument/2006/relationships/externalLinkPath" Target="https://dpsich-my.sharepoint.com/Users/federicorojas/Downloads/ESS-0366533%20-%20ESTIA%20-%20Table%20of%20motion(1).xlsx" TargetMode="External"/>
</Relationships>
</file>

<file path=xl/externalLinks/_rels/externalLink3.xml.rels><?xml version="1.0" encoding="UTF-8"?>
<Relationships xmlns="http://schemas.openxmlformats.org/package/2006/relationships"><Relationship Id="rId1" Type="http://schemas.openxmlformats.org/officeDocument/2006/relationships/externalLinkPath" Target="../../../../../Users/federicorojas/Nextcloud/Documents/Instruments_ToMs/ESTIA/ESS-0366533%20-%20ESTIA%20Table-of-Motion.xlsx" TargetMode="External"/>
</Relationships>
</file>

<file path=xl/externalLinks/externalLink1.xml><?xml version="1.0" encoding="utf-8"?>
<externalLink xmlns="http://schemas.openxmlformats.org/spreadsheetml/2006/main">
  <externalBook xmlns:r="http://schemas.openxmlformats.org/officeDocument/2006/relationships" r:id="rId1">
    <sheetNames>
      <sheetName val="Data"/>
      <sheetName val="Input data"/>
      <sheetName val="Activations1"/>
      <sheetName val=" Notes"/>
      <sheetName val="TMP Revision notes"/>
    </sheetNames>
    <sheetDataSet>
      <sheetData sheetId="0"/>
      <sheetData sheetId="1"/>
      <sheetData sheetId="2"/>
      <sheetData sheetId="3"/>
      <sheetData sheetId="4"/>
    </sheetDataSet>
  </externalBook>
</externalLink>
</file>

<file path=xl/externalLinks/externalLink2.xml><?xml version="1.0" encoding="utf-8"?>
<externalLink xmlns="http://schemas.openxmlformats.org/spreadsheetml/2006/main">
  <externalBook xmlns:r="http://schemas.openxmlformats.org/officeDocument/2006/relationships" r:id="rId1">
    <sheetNames>
      <sheetName val="Cover Sheet"/>
      <sheetName val="Revision Sheet"/>
      <sheetName val="General Information"/>
      <sheetName val="1-ToM-Requirements"/>
      <sheetName val="2-ToM-Components"/>
      <sheetName val="3-ToM-Motion Safety"/>
      <sheetName val="4-ToM-Axes Mapping"/>
      <sheetName val="5-ToM-Control"/>
      <sheetName val="Definitions"/>
    </sheetNames>
    <sheetDataSet>
      <sheetData sheetId="0"/>
      <sheetData sheetId="1"/>
      <sheetData sheetId="2"/>
      <sheetData sheetId="3">
        <row r="7">
          <cell r="A7">
            <v>1</v>
          </cell>
          <cell r="B7" t="str">
            <v>VS - Blade 1 (right-top) / Vertical </v>
          </cell>
        </row>
        <row r="7">
          <cell r="E7" t="str">
            <v>Virtual Source Slit System (VS)</v>
          </cell>
        </row>
        <row r="8">
          <cell r="A8">
            <v>2</v>
          </cell>
          <cell r="B8" t="str">
            <v>VS - Blade 1 (right-top) / Horizontal</v>
          </cell>
        </row>
        <row r="8">
          <cell r="E8" t="str">
            <v>Virtual Source Slit System (VS)</v>
          </cell>
        </row>
        <row r="9">
          <cell r="A9">
            <v>3</v>
          </cell>
          <cell r="B9" t="str">
            <v>VS - Blade 2 (left-bottom) / Vertical</v>
          </cell>
        </row>
        <row r="9">
          <cell r="E9" t="str">
            <v>Virtual Source Slit System (VS)</v>
          </cell>
        </row>
        <row r="10">
          <cell r="A10">
            <v>4</v>
          </cell>
          <cell r="B10" t="str">
            <v>VS - Blade 2 (left-bottom) / Horizontal</v>
          </cell>
        </row>
        <row r="10">
          <cell r="E10" t="str">
            <v>Virtual Source Slit System (VS)</v>
          </cell>
        </row>
        <row r="11">
          <cell r="A11">
            <v>5</v>
          </cell>
          <cell r="B11" t="str">
            <v>VS - Rotation</v>
          </cell>
        </row>
        <row r="11">
          <cell r="E11" t="str">
            <v>Virtual Source Slit System (VS)</v>
          </cell>
        </row>
        <row r="12">
          <cell r="B12" t="str">
            <v>SEL 1 Single Mover FL-RE-US</v>
          </cell>
        </row>
        <row r="12">
          <cell r="E12" t="str">
            <v>Adjustable Support Structure (SEL1)</v>
          </cell>
        </row>
        <row r="13">
          <cell r="B13" t="str">
            <v>SEL 1 Single Mover PR-RE-DS</v>
          </cell>
        </row>
        <row r="13">
          <cell r="E13" t="str">
            <v>Adjustable Support Structure (SEL1)</v>
          </cell>
        </row>
        <row r="14">
          <cell r="B14" t="str">
            <v>SEL1 Single Mover PR-LI-DS</v>
          </cell>
        </row>
        <row r="14">
          <cell r="E14" t="str">
            <v>Adjustable Support Structure (SEL1)</v>
          </cell>
        </row>
        <row r="15">
          <cell r="B15" t="str">
            <v>SEL1 Double Mover PR-LI-US-1</v>
          </cell>
        </row>
        <row r="15">
          <cell r="E15" t="str">
            <v>Adjustable Support Structure (SEL1)</v>
          </cell>
        </row>
        <row r="16">
          <cell r="B16" t="str">
            <v>SEL1 Double Mover PR-LI-US-2</v>
          </cell>
        </row>
        <row r="16">
          <cell r="E16" t="str">
            <v>Adjustable Support Structure (SEL1)</v>
          </cell>
        </row>
        <row r="17">
          <cell r="B17" t="str">
            <v>SEL1 Robot / Position</v>
          </cell>
        </row>
        <row r="17">
          <cell r="E17" t="str">
            <v>Mirror Adjustment Robot (SEL1)</v>
          </cell>
        </row>
        <row r="18">
          <cell r="B18" t="str">
            <v>SEL1 Robot / Vertical</v>
          </cell>
        </row>
        <row r="18">
          <cell r="E18" t="str">
            <v>Mirror Adjustment Robot (SEL1)</v>
          </cell>
        </row>
        <row r="19">
          <cell r="B19" t="str">
            <v>SEL1 Driver 1 / Approach</v>
          </cell>
        </row>
        <row r="19">
          <cell r="E19" t="str">
            <v>Mirror Adjustment Robot (SEL1)</v>
          </cell>
        </row>
        <row r="20">
          <cell r="B20" t="str">
            <v>SEL1 Driver 1 / Adjust</v>
          </cell>
        </row>
        <row r="20">
          <cell r="E20" t="str">
            <v>Mirror Adjustment Robot (SEL1)</v>
          </cell>
        </row>
        <row r="21">
          <cell r="B21" t="str">
            <v>SEL1 Driver 2 / Approach</v>
          </cell>
        </row>
        <row r="21">
          <cell r="E21" t="str">
            <v>Mirror Adjustment Robot (SEL1)</v>
          </cell>
        </row>
        <row r="22">
          <cell r="B22" t="str">
            <v>SEL1 Driver 2 / Adjust</v>
          </cell>
        </row>
        <row r="22">
          <cell r="E22" t="str">
            <v>Mirror Adjustment Robot (SEL1)</v>
          </cell>
        </row>
        <row r="23">
          <cell r="B23" t="str">
            <v>SEL1 Cart / Position</v>
          </cell>
        </row>
        <row r="23">
          <cell r="E23" t="str">
            <v>Mirror Measurement Cart (SEL1)</v>
          </cell>
        </row>
        <row r="24">
          <cell r="B24" t="str">
            <v>SEL1 Cart / Approach</v>
          </cell>
        </row>
        <row r="24">
          <cell r="E24" t="str">
            <v>Mirror Measurement Cart (SEL1)</v>
          </cell>
        </row>
      </sheetData>
      <sheetData sheetId="4"/>
      <sheetData sheetId="5"/>
      <sheetData sheetId="6"/>
      <sheetData sheetId="7"/>
      <sheetData sheetId="8"/>
    </sheetDataSet>
  </externalBook>
</externalLink>
</file>

<file path=xl/externalLinks/externalLink3.xml><?xml version="1.0" encoding="utf-8"?>
<externalLink xmlns="http://schemas.openxmlformats.org/spreadsheetml/2006/main">
  <externalBook xmlns:r="http://schemas.openxmlformats.org/officeDocument/2006/relationships" r:id="rId1">
    <sheetNames>
      <sheetName val="Cover Sheet"/>
      <sheetName val="Revision Sheet"/>
      <sheetName val="General Information"/>
      <sheetName val="1-ToM-Requirements"/>
      <sheetName val="2-ToM-Components"/>
      <sheetName val="3-ToM-Motion Safety"/>
      <sheetName val="4-ToM-Axes Mapping"/>
      <sheetName val="5-ToM-Control"/>
      <sheetName val="Definitions"/>
    </sheetNames>
    <sheetDataSet>
      <sheetData sheetId="0"/>
      <sheetData sheetId="1"/>
      <sheetData sheetId="2"/>
      <sheetData sheetId="3">
        <row r="7">
          <cell r="C7" t="str">
            <v>VSSlP:MC-LinZ-01</v>
          </cell>
        </row>
        <row r="8">
          <cell r="C8" t="str">
            <v>VSSlP:MC-LinX-01</v>
          </cell>
        </row>
        <row r="9">
          <cell r="C9" t="str">
            <v>VSSlN:MC-LinZ-01</v>
          </cell>
        </row>
        <row r="10">
          <cell r="C10" t="str">
            <v>VSSlN:MC-LinX-01</v>
          </cell>
        </row>
        <row r="11">
          <cell r="C11" t="str">
            <v>VSRot:MC-RotZ-01</v>
          </cell>
        </row>
        <row r="12">
          <cell r="A12">
            <v>6</v>
          </cell>
        </row>
        <row r="12">
          <cell r="C12" t="str">
            <v>SG1SM:MC-RotX-01</v>
          </cell>
        </row>
        <row r="13">
          <cell r="A13">
            <v>7</v>
          </cell>
        </row>
        <row r="13">
          <cell r="C13" t="str">
            <v>SG1SM:MC-RotX-02</v>
          </cell>
        </row>
        <row r="14">
          <cell r="A14">
            <v>8</v>
          </cell>
        </row>
        <row r="14">
          <cell r="C14" t="str">
            <v>SG1SM:MC-RotX-03</v>
          </cell>
        </row>
        <row r="15">
          <cell r="A15">
            <v>9</v>
          </cell>
        </row>
        <row r="15">
          <cell r="C15" t="str">
            <v>SG1DM:MC-RotX-01</v>
          </cell>
        </row>
        <row r="16">
          <cell r="A16">
            <v>10</v>
          </cell>
        </row>
        <row r="16">
          <cell r="C16" t="str">
            <v>SG1DM:MC-RotX-02</v>
          </cell>
        </row>
        <row r="17">
          <cell r="A17">
            <v>11</v>
          </cell>
        </row>
        <row r="17">
          <cell r="C17" t="str">
            <v>SG1Rb:MC-LinX-01</v>
          </cell>
        </row>
        <row r="18">
          <cell r="A18">
            <v>12</v>
          </cell>
        </row>
        <row r="18">
          <cell r="C18" t="str">
            <v>SG1Rb:MC-LinZ-01</v>
          </cell>
        </row>
        <row r="19">
          <cell r="A19">
            <v>13</v>
          </cell>
        </row>
        <row r="19">
          <cell r="C19" t="str">
            <v>SG1Rb:MC-LinY-01</v>
          </cell>
        </row>
        <row r="20">
          <cell r="A20">
            <v>14</v>
          </cell>
        </row>
        <row r="20">
          <cell r="C20" t="str">
            <v>SG1Rb:MC-RotY-01</v>
          </cell>
        </row>
        <row r="21">
          <cell r="A21">
            <v>15</v>
          </cell>
        </row>
        <row r="21">
          <cell r="C21" t="str">
            <v>SG1Rb:MC-LinY-02</v>
          </cell>
        </row>
        <row r="22">
          <cell r="A22">
            <v>16</v>
          </cell>
        </row>
        <row r="22">
          <cell r="C22" t="str">
            <v>SG1Rb:MC-RotY-02</v>
          </cell>
        </row>
        <row r="23">
          <cell r="A23">
            <v>17</v>
          </cell>
        </row>
        <row r="23">
          <cell r="C23" t="str">
            <v>SG1Ct:MC-LinX-01</v>
          </cell>
        </row>
        <row r="24">
          <cell r="A24">
            <v>18</v>
          </cell>
        </row>
        <row r="25">
          <cell r="A25">
            <v>19</v>
          </cell>
          <cell r="B25" t="str">
            <v>Instrument Shutter</v>
          </cell>
          <cell r="C25" t="str">
            <v>ThSht:MC-Pne01</v>
          </cell>
        </row>
        <row r="25">
          <cell r="E25" t="str">
            <v>Thermal Shutter</v>
          </cell>
        </row>
        <row r="26">
          <cell r="A26">
            <v>20</v>
          </cell>
          <cell r="B26" t="str">
            <v>Middle Focus In-Beam Changer</v>
          </cell>
          <cell r="C26" t="str">
            <v>Chg:MC-RotX01</v>
          </cell>
        </row>
        <row r="26">
          <cell r="E26" t="str">
            <v>Rotary In-Beam Element Changer (MF)</v>
          </cell>
        </row>
        <row r="27">
          <cell r="A27">
            <v>21</v>
          </cell>
          <cell r="B27" t="str">
            <v>Middle Focus / Horizontal Adjust.</v>
          </cell>
          <cell r="C27" t="str">
            <v>Chg:MC-LinY01</v>
          </cell>
        </row>
        <row r="27">
          <cell r="E27" t="str">
            <v>Alignment for Rotary in-beam changer (MF)</v>
          </cell>
        </row>
        <row r="28">
          <cell r="A28">
            <v>22</v>
          </cell>
          <cell r="B28" t="str">
            <v>Middle Focus / Vertical Adjust.</v>
          </cell>
          <cell r="C28" t="str">
            <v>Chg:MC-LinZ01</v>
          </cell>
        </row>
        <row r="28">
          <cell r="E28" t="str">
            <v>Alignment for Rotary in-beam changer (MF)</v>
          </cell>
        </row>
        <row r="29">
          <cell r="A29">
            <v>23</v>
          </cell>
          <cell r="B29" t="str">
            <v>Polarizer In-Beam Changer</v>
          </cell>
          <cell r="C29" t="str">
            <v>PolChg:MC-LinY01</v>
          </cell>
        </row>
        <row r="29">
          <cell r="E29" t="str">
            <v>Linear In-Beam Element Changer (POL)</v>
          </cell>
        </row>
        <row r="30">
          <cell r="A30">
            <v>24</v>
          </cell>
          <cell r="B30" t="str">
            <v>Polarizer Angular Adjustment</v>
          </cell>
          <cell r="C30" t="str">
            <v>PolChg:MC-RotZ01</v>
          </cell>
        </row>
        <row r="30">
          <cell r="E30" t="str">
            <v>Linear In-Beam Element Changer (POL)</v>
          </cell>
        </row>
        <row r="31">
          <cell r="A31">
            <v>25</v>
          </cell>
          <cell r="B31" t="str">
            <v>SEL2 Single Mover FL-RE-US</v>
          </cell>
          <cell r="C31" t="str">
            <v>SG2SM:MC-RotX-01</v>
          </cell>
        </row>
        <row r="31">
          <cell r="E31" t="str">
            <v>Adjustable Support Structure (SEL2)</v>
          </cell>
        </row>
        <row r="32">
          <cell r="A32">
            <v>26</v>
          </cell>
          <cell r="B32" t="str">
            <v>SEL2 Single Mover PR-RE-DS</v>
          </cell>
          <cell r="C32" t="str">
            <v>SG2SM:MC-RotX-02</v>
          </cell>
        </row>
        <row r="32">
          <cell r="E32" t="str">
            <v>Adjustable Support Structure (SEL2)</v>
          </cell>
        </row>
        <row r="33">
          <cell r="A33">
            <v>27</v>
          </cell>
          <cell r="B33" t="str">
            <v>SEL2 Single Mover PR-LI-DS</v>
          </cell>
          <cell r="C33" t="str">
            <v>SG2SM:MC-RotX-03</v>
          </cell>
        </row>
        <row r="33">
          <cell r="E33" t="str">
            <v>Adjustable Support Structure (SEL2)</v>
          </cell>
        </row>
        <row r="34">
          <cell r="A34">
            <v>28</v>
          </cell>
          <cell r="B34" t="str">
            <v>SEL2 Double Mover PR-LI-US-1</v>
          </cell>
          <cell r="C34" t="str">
            <v>SG2DM:MC-RotX-01</v>
          </cell>
        </row>
        <row r="34">
          <cell r="E34" t="str">
            <v>Adjustable Support Structure (SEL2)</v>
          </cell>
        </row>
        <row r="35">
          <cell r="A35">
            <v>29</v>
          </cell>
          <cell r="B35" t="str">
            <v>SEL2 Double Mover PR-LI-US-2</v>
          </cell>
          <cell r="C35" t="str">
            <v>SG2DM:MC-RotX-02</v>
          </cell>
        </row>
        <row r="35">
          <cell r="E35" t="str">
            <v>Adjustable Support Structure (SEL2)</v>
          </cell>
        </row>
        <row r="36">
          <cell r="A36">
            <v>30</v>
          </cell>
          <cell r="B36" t="str">
            <v>SEL2 Horizontal Mover</v>
          </cell>
          <cell r="C36" t="str">
            <v>SG2Mv:MC-LinX-01</v>
          </cell>
        </row>
        <row r="36">
          <cell r="E36" t="str">
            <v>Adjustable Support Structure (SEL2)</v>
          </cell>
        </row>
        <row r="37">
          <cell r="A37">
            <v>31</v>
          </cell>
          <cell r="B37" t="str">
            <v>SEL2 Robot / Position</v>
          </cell>
          <cell r="C37" t="str">
            <v>SG2Rb:MC-LinX-01</v>
          </cell>
        </row>
        <row r="37">
          <cell r="E37" t="str">
            <v>Mirror Adjustment Robot (SEL2)</v>
          </cell>
        </row>
        <row r="38">
          <cell r="A38">
            <v>32</v>
          </cell>
          <cell r="B38" t="str">
            <v>SEL2 Robot / Vertical</v>
          </cell>
          <cell r="C38" t="str">
            <v>SG2Rb:MC-LinZ-01</v>
          </cell>
        </row>
        <row r="38">
          <cell r="E38" t="str">
            <v>Mirror Adjustment Robot (SEL2)</v>
          </cell>
        </row>
        <row r="39">
          <cell r="A39">
            <v>33</v>
          </cell>
          <cell r="B39" t="str">
            <v>SEL2 Driver 1 / Approach</v>
          </cell>
          <cell r="C39" t="str">
            <v>SG2Rb:MC-LinY-01</v>
          </cell>
        </row>
        <row r="39">
          <cell r="E39" t="str">
            <v>Mirror Adjustment Robot (SEL2)</v>
          </cell>
        </row>
        <row r="40">
          <cell r="A40">
            <v>34</v>
          </cell>
          <cell r="B40" t="str">
            <v>SEL2 Driver 1 / Adjust</v>
          </cell>
          <cell r="C40" t="str">
            <v>SG2Rb:MC-RotY-01</v>
          </cell>
        </row>
        <row r="40">
          <cell r="E40" t="str">
            <v>Mirror Adjustment Robot (SEL2)</v>
          </cell>
        </row>
        <row r="41">
          <cell r="A41">
            <v>35</v>
          </cell>
          <cell r="B41" t="str">
            <v>SEL2 Driver 2 / Approach</v>
          </cell>
          <cell r="C41" t="str">
            <v>SG2Rb:MC-LinY-02</v>
          </cell>
        </row>
        <row r="41">
          <cell r="E41" t="str">
            <v>Mirror Adjustment Robot (SEL2)</v>
          </cell>
        </row>
        <row r="42">
          <cell r="A42">
            <v>36</v>
          </cell>
          <cell r="B42" t="str">
            <v>SEL2 Driver 2 / Adjust</v>
          </cell>
          <cell r="C42" t="str">
            <v>SG2Rb:MC-RotY-02</v>
          </cell>
        </row>
        <row r="42">
          <cell r="E42" t="str">
            <v>Mirror Adjustment Robot (SEL2)</v>
          </cell>
        </row>
        <row r="43">
          <cell r="A43">
            <v>37</v>
          </cell>
          <cell r="B43" t="str">
            <v>SEL2 Cart / Position</v>
          </cell>
          <cell r="C43" t="str">
            <v>SG2Ct:MC-LinX-01</v>
          </cell>
        </row>
        <row r="43">
          <cell r="E43" t="str">
            <v>Mirror Measurement Cart (SEL2)</v>
          </cell>
        </row>
        <row r="44">
          <cell r="A44">
            <v>38</v>
          </cell>
          <cell r="B44" t="str">
            <v>SEL2 Cart / Approach</v>
          </cell>
          <cell r="C44" t="str">
            <v>SG2Ct:MC-RotZ-01</v>
          </cell>
        </row>
        <row r="44">
          <cell r="E44" t="str">
            <v>Mirror Measurement Cart (SEL2)</v>
          </cell>
        </row>
        <row r="45">
          <cell r="A45">
            <v>39</v>
          </cell>
          <cell r="B45" t="str">
            <v>Sample Slit Set- Left Blade</v>
          </cell>
          <cell r="C45" t="str">
            <v>SpSl:MC-SlYp</v>
          </cell>
        </row>
        <row r="45">
          <cell r="E45" t="str">
            <v>Sample Slit System</v>
          </cell>
        </row>
        <row r="46">
          <cell r="A46">
            <v>40</v>
          </cell>
          <cell r="B46" t="str">
            <v>Sample Slit Set - Right Blade</v>
          </cell>
          <cell r="C46" t="str">
            <v>SpSl:MC-SlYm</v>
          </cell>
        </row>
        <row r="46">
          <cell r="E46" t="str">
            <v>Sample Slit System</v>
          </cell>
        </row>
        <row r="47">
          <cell r="A47">
            <v>41</v>
          </cell>
          <cell r="B47" t="str">
            <v>Sample Slit Set- Upper Blade</v>
          </cell>
          <cell r="C47" t="str">
            <v>SpSl:MC-SlZp</v>
          </cell>
        </row>
        <row r="47">
          <cell r="E47" t="str">
            <v>Sample Slit System</v>
          </cell>
        </row>
        <row r="48">
          <cell r="A48">
            <v>42</v>
          </cell>
          <cell r="B48" t="str">
            <v>Sample Slit Set - Lower Blade</v>
          </cell>
          <cell r="C48" t="str">
            <v>SpSl:MC-SlZm</v>
          </cell>
        </row>
        <row r="48">
          <cell r="E48" t="str">
            <v>Sample Slit System</v>
          </cell>
        </row>
        <row r="49">
          <cell r="A49">
            <v>43</v>
          </cell>
          <cell r="B49" t="str">
            <v>Sample Lateral Adjustment</v>
          </cell>
          <cell r="C49" t="str">
            <v>SpLin:MC-LinY-01</v>
          </cell>
        </row>
        <row r="49">
          <cell r="E49" t="str">
            <v>Y-Adjustment stage (Sample + Detector)</v>
          </cell>
        </row>
        <row r="50">
          <cell r="A50">
            <v>44</v>
          </cell>
          <cell r="B50" t="str">
            <v>Sample Table - Pneumatic Coupling</v>
          </cell>
          <cell r="C50" t="str">
            <v>SpCpl:MC-Pne-01</v>
          </cell>
        </row>
        <row r="50">
          <cell r="E50" t="str">
            <v>Sample Support Structure on Air Pads</v>
          </cell>
        </row>
        <row r="52">
          <cell r="A52">
            <v>46</v>
          </cell>
          <cell r="B52" t="str">
            <v>Sample Rotation</v>
          </cell>
          <cell r="C52" t="str">
            <v>SpRot:MC-RotZ01</v>
          </cell>
        </row>
        <row r="52">
          <cell r="E52" t="str">
            <v>Sample Rotation Table</v>
          </cell>
        </row>
        <row r="53">
          <cell r="A53">
            <v>47</v>
          </cell>
          <cell r="B53" t="str">
            <v>Detector Rotation</v>
          </cell>
          <cell r="C53" t="str">
            <v>DtRot:MC-RotZ01</v>
          </cell>
        </row>
        <row r="53">
          <cell r="E53" t="str">
            <v>Detector Motion System (Rotation)</v>
          </cell>
        </row>
        <row r="54">
          <cell r="A54">
            <v>48</v>
          </cell>
          <cell r="B54" t="str">
            <v>Detector Arm - Pneumatic Coupling</v>
          </cell>
          <cell r="C54" t="str">
            <v>DtCpl:MC-Pne-01</v>
          </cell>
        </row>
        <row r="54">
          <cell r="E54" t="str">
            <v>Detector Arm Support Structure on Air Pads</v>
          </cell>
        </row>
        <row r="55">
          <cell r="A55">
            <v>49</v>
          </cell>
          <cell r="B55" t="str">
            <v>Analyzer Lift</v>
          </cell>
          <cell r="C55" t="str">
            <v>AnLft:MC-LinZ01</v>
          </cell>
        </row>
        <row r="55">
          <cell r="E55" t="str">
            <v>Analyser In-Beam Positioning</v>
          </cell>
        </row>
        <row r="56">
          <cell r="A56">
            <v>50</v>
          </cell>
          <cell r="B56" t="str">
            <v>Analyzer Angular Adjustment</v>
          </cell>
          <cell r="C56" t="str">
            <v>AnRot:MC-RotY01</v>
          </cell>
        </row>
        <row r="56">
          <cell r="E56" t="str">
            <v>Analyser In-Beam Positioning</v>
          </cell>
        </row>
        <row r="57">
          <cell r="A57">
            <v>51</v>
          </cell>
          <cell r="B57" t="str">
            <v>Solid/liquid cell sample changer</v>
          </cell>
          <cell r="C57" t="str">
            <v>SpSt:MC-LinY-01</v>
          </cell>
        </row>
        <row r="57">
          <cell r="E57" t="str">
            <v>Solid/liquid cell sample changer</v>
          </cell>
        </row>
      </sheetData>
      <sheetData sheetId="4"/>
      <sheetData sheetId="5"/>
      <sheetData sheetId="6"/>
      <sheetData sheetId="7"/>
      <sheetData sheetId="8"/>
    </sheetDataSet>
  </externalBook>
</externalLink>
</file>

<file path=xl/worksheets/_rels/sheet9.xml.rels><?xml version="1.0" encoding="UTF-8"?>
<Relationships xmlns="http://schemas.openxmlformats.org/package/2006/relationships"><Relationship Id="rId1" Type="http://schemas.openxmlformats.org/officeDocument/2006/relationships/drawing" Target="../drawings/drawing1.xml"/>
</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5:H42"/>
  <sheetViews>
    <sheetView showFormulas="false" showGridLines="true" showRowColHeaders="true" showZeros="true" rightToLeft="false" tabSelected="false" showOutlineSymbols="true" defaultGridColor="true" view="normal" topLeftCell="A9" colorId="64" zoomScale="110" zoomScaleNormal="110" zoomScalePageLayoutView="115" workbookViewId="0">
      <selection pane="topLeft" activeCell="F27" activeCellId="0" sqref="F27"/>
    </sheetView>
  </sheetViews>
  <sheetFormatPr defaultColWidth="11.1171875" defaultRowHeight="16.5" zeroHeight="false" outlineLevelRow="0" outlineLevelCol="0"/>
  <cols>
    <col collapsed="false" customWidth="true" hidden="false" outlineLevel="0" max="1" min="1" style="1" width="3.11"/>
    <col collapsed="false" customWidth="true" hidden="false" outlineLevel="0" max="2" min="2" style="1" width="11"/>
    <col collapsed="false" customWidth="true" hidden="false" outlineLevel="0" max="3" min="3" style="1" width="24.66"/>
    <col collapsed="false" customWidth="true" hidden="false" outlineLevel="0" max="4" min="4" style="1" width="37.66"/>
    <col collapsed="false" customWidth="true" hidden="false" outlineLevel="0" max="5" min="5" style="1" width="4.44"/>
    <col collapsed="false" customWidth="false" hidden="false" outlineLevel="0" max="1024" min="6" style="1" width="11.11"/>
  </cols>
  <sheetData>
    <row r="5" customFormat="false" ht="20.25" hidden="false" customHeight="false" outlineLevel="0" collapsed="false">
      <c r="G5" s="2"/>
    </row>
    <row r="6" customFormat="false" ht="21" hidden="false" customHeight="false" outlineLevel="0" collapsed="false">
      <c r="A6" s="3"/>
      <c r="B6" s="3"/>
      <c r="C6" s="3"/>
      <c r="D6" s="3"/>
      <c r="E6" s="3"/>
      <c r="F6" s="3"/>
      <c r="G6" s="4"/>
      <c r="H6" s="3"/>
    </row>
    <row r="7" customFormat="false" ht="9" hidden="false" customHeight="true" outlineLevel="0" collapsed="false">
      <c r="A7" s="5"/>
      <c r="B7" s="5"/>
      <c r="C7" s="5"/>
      <c r="D7" s="5"/>
      <c r="E7" s="5"/>
      <c r="F7" s="3"/>
      <c r="G7" s="4"/>
      <c r="H7" s="3"/>
    </row>
    <row r="8" customFormat="false" ht="20.25" hidden="false" customHeight="false" outlineLevel="0" collapsed="false">
      <c r="A8" s="6" t="s">
        <v>0</v>
      </c>
      <c r="B8" s="6"/>
      <c r="C8" s="6"/>
      <c r="D8" s="6"/>
      <c r="E8" s="6"/>
      <c r="F8" s="3"/>
      <c r="G8" s="7" t="s">
        <v>1</v>
      </c>
      <c r="H8" s="3"/>
    </row>
    <row r="9" customFormat="false" ht="20.25" hidden="false" customHeight="false" outlineLevel="0" collapsed="false">
      <c r="A9" s="6" t="s">
        <v>2</v>
      </c>
      <c r="B9" s="6"/>
      <c r="C9" s="6"/>
      <c r="D9" s="6"/>
      <c r="E9" s="6"/>
      <c r="F9" s="3"/>
      <c r="G9" s="7" t="s">
        <v>3</v>
      </c>
      <c r="H9" s="3"/>
    </row>
    <row r="10" customFormat="false" ht="9" hidden="false" customHeight="true" outlineLevel="0" collapsed="false">
      <c r="A10" s="8"/>
      <c r="B10" s="8"/>
      <c r="C10" s="8"/>
      <c r="D10" s="8"/>
      <c r="E10" s="8"/>
      <c r="F10" s="3"/>
      <c r="G10" s="4"/>
      <c r="H10" s="3"/>
    </row>
    <row r="11" customFormat="false" ht="21" hidden="false" customHeight="false" outlineLevel="0" collapsed="false">
      <c r="F11" s="3"/>
      <c r="G11" s="7" t="s">
        <v>4</v>
      </c>
      <c r="H11" s="3"/>
    </row>
    <row r="12" customFormat="false" ht="20.25" hidden="false" customHeight="false" outlineLevel="0" collapsed="false">
      <c r="F12" s="3"/>
      <c r="G12" s="4"/>
      <c r="H12" s="3"/>
    </row>
    <row r="13" customFormat="false" ht="20.25" hidden="false" customHeight="false" outlineLevel="0" collapsed="false">
      <c r="G13" s="9"/>
    </row>
    <row r="14" customFormat="false" ht="18.75" hidden="false" customHeight="true" outlineLevel="0" collapsed="false">
      <c r="B14" s="10"/>
      <c r="C14" s="10" t="s">
        <v>5</v>
      </c>
      <c r="D14" s="10" t="s">
        <v>6</v>
      </c>
      <c r="G14" s="9"/>
    </row>
    <row r="15" customFormat="false" ht="18.75" hidden="false" customHeight="true" outlineLevel="0" collapsed="false">
      <c r="B15" s="10" t="s">
        <v>7</v>
      </c>
      <c r="C15" s="11" t="s">
        <v>8</v>
      </c>
      <c r="D15" s="11" t="s">
        <v>9</v>
      </c>
      <c r="G15" s="7"/>
    </row>
    <row r="16" customFormat="false" ht="18.75" hidden="false" customHeight="true" outlineLevel="0" collapsed="false"/>
    <row r="17" customFormat="false" ht="18.75" hidden="false" customHeight="true" outlineLevel="0" collapsed="false">
      <c r="B17" s="12" t="s">
        <v>10</v>
      </c>
    </row>
    <row r="18" customFormat="false" ht="10.5" hidden="false" customHeight="true" outlineLevel="0" collapsed="false"/>
    <row r="19" customFormat="false" ht="18.75" hidden="false" customHeight="true" outlineLevel="0" collapsed="false">
      <c r="B19" s="13" t="s">
        <v>11</v>
      </c>
      <c r="C19" s="11" t="s">
        <v>8</v>
      </c>
      <c r="D19" s="11" t="s">
        <v>12</v>
      </c>
      <c r="G19" s="7" t="s">
        <v>13</v>
      </c>
    </row>
    <row r="20" customFormat="false" ht="18.75" hidden="false" customHeight="true" outlineLevel="0" collapsed="false">
      <c r="B20" s="13"/>
      <c r="C20" s="11" t="s">
        <v>8</v>
      </c>
      <c r="D20" s="11" t="s">
        <v>9</v>
      </c>
      <c r="G20" s="7" t="s">
        <v>14</v>
      </c>
    </row>
    <row r="21" customFormat="false" ht="18.75" hidden="false" customHeight="true" outlineLevel="0" collapsed="false">
      <c r="B21" s="10" t="s">
        <v>15</v>
      </c>
      <c r="C21" s="11" t="s">
        <v>16</v>
      </c>
      <c r="D21" s="11" t="s">
        <v>17</v>
      </c>
    </row>
    <row r="22" customFormat="false" ht="18.75" hidden="false" customHeight="true" outlineLevel="0" collapsed="false"/>
    <row r="23" customFormat="false" ht="18.75" hidden="false" customHeight="true" outlineLevel="0" collapsed="false">
      <c r="B23" s="12" t="s">
        <v>18</v>
      </c>
    </row>
    <row r="24" customFormat="false" ht="9" hidden="false" customHeight="true" outlineLevel="0" collapsed="false"/>
    <row r="25" customFormat="false" ht="18.75" hidden="false" customHeight="true" outlineLevel="0" collapsed="false">
      <c r="B25" s="13" t="s">
        <v>11</v>
      </c>
      <c r="C25" s="11"/>
      <c r="D25" s="11"/>
      <c r="G25" s="7"/>
    </row>
    <row r="26" customFormat="false" ht="18.75" hidden="false" customHeight="true" outlineLevel="0" collapsed="false">
      <c r="B26" s="13"/>
      <c r="C26" s="11"/>
      <c r="D26" s="11"/>
      <c r="G26" s="7"/>
    </row>
    <row r="27" customFormat="false" ht="18.75" hidden="false" customHeight="true" outlineLevel="0" collapsed="false">
      <c r="B27" s="10" t="s">
        <v>15</v>
      </c>
      <c r="C27" s="11"/>
      <c r="D27" s="11"/>
    </row>
    <row r="28" customFormat="false" ht="18.75" hidden="false" customHeight="true" outlineLevel="0" collapsed="false"/>
    <row r="29" customFormat="false" ht="18.75" hidden="false" customHeight="true" outlineLevel="0" collapsed="false">
      <c r="B29" s="12" t="s">
        <v>19</v>
      </c>
    </row>
    <row r="30" customFormat="false" ht="9.75" hidden="false" customHeight="true" outlineLevel="0" collapsed="false"/>
    <row r="31" customFormat="false" ht="18.75" hidden="false" customHeight="true" outlineLevel="0" collapsed="false">
      <c r="B31" s="13" t="s">
        <v>11</v>
      </c>
      <c r="C31" s="11" t="s">
        <v>8</v>
      </c>
      <c r="D31" s="11" t="s">
        <v>20</v>
      </c>
      <c r="G31" s="7"/>
    </row>
    <row r="32" customFormat="false" ht="18.75" hidden="false" customHeight="true" outlineLevel="0" collapsed="false">
      <c r="B32" s="13"/>
      <c r="C32" s="11" t="s">
        <v>8</v>
      </c>
      <c r="D32" s="11" t="s">
        <v>21</v>
      </c>
      <c r="G32" s="7"/>
    </row>
    <row r="33" customFormat="false" ht="18.75" hidden="false" customHeight="true" outlineLevel="0" collapsed="false">
      <c r="B33" s="13"/>
      <c r="C33" s="11" t="s">
        <v>22</v>
      </c>
      <c r="D33" s="11" t="s">
        <v>23</v>
      </c>
      <c r="G33" s="7"/>
    </row>
    <row r="34" customFormat="false" ht="18.75" hidden="false" customHeight="true" outlineLevel="0" collapsed="false">
      <c r="B34" s="10" t="s">
        <v>15</v>
      </c>
      <c r="C34" s="11" t="s">
        <v>16</v>
      </c>
      <c r="D34" s="11" t="s">
        <v>17</v>
      </c>
    </row>
    <row r="35" customFormat="false" ht="18.75" hidden="false" customHeight="true" outlineLevel="0" collapsed="false"/>
    <row r="36" customFormat="false" ht="18.75" hidden="false" customHeight="true" outlineLevel="0" collapsed="false"/>
    <row r="37" customFormat="false" ht="18.75" hidden="false" customHeight="true" outlineLevel="0" collapsed="false">
      <c r="B37" s="14" t="s">
        <v>24</v>
      </c>
      <c r="C37" s="11" t="s">
        <v>8</v>
      </c>
      <c r="D37" s="11" t="s">
        <v>25</v>
      </c>
    </row>
    <row r="38" customFormat="false" ht="18.75" hidden="false" customHeight="true" outlineLevel="0" collapsed="false">
      <c r="B38" s="14"/>
      <c r="C38" s="11" t="s">
        <v>8</v>
      </c>
      <c r="D38" s="11" t="s">
        <v>26</v>
      </c>
    </row>
    <row r="39" customFormat="false" ht="18.75" hidden="false" customHeight="true" outlineLevel="0" collapsed="false">
      <c r="B39" s="14"/>
      <c r="C39" s="11" t="s">
        <v>27</v>
      </c>
      <c r="D39" s="11" t="s">
        <v>28</v>
      </c>
    </row>
    <row r="40" customFormat="false" ht="18.75" hidden="false" customHeight="true" outlineLevel="0" collapsed="false">
      <c r="B40" s="14"/>
      <c r="C40" s="11" t="s">
        <v>29</v>
      </c>
      <c r="D40" s="11" t="s">
        <v>30</v>
      </c>
    </row>
    <row r="41" customFormat="false" ht="18.75" hidden="false" customHeight="true" outlineLevel="0" collapsed="false"/>
    <row r="42" customFormat="false" ht="18.75" hidden="false" customHeight="true" outlineLevel="0" collapsed="false"/>
  </sheetData>
  <mergeCells count="8">
    <mergeCell ref="A7:E7"/>
    <mergeCell ref="A8:E8"/>
    <mergeCell ref="A9:E9"/>
    <mergeCell ref="A10:E10"/>
    <mergeCell ref="B19:B20"/>
    <mergeCell ref="B25:B26"/>
    <mergeCell ref="B31:B33"/>
    <mergeCell ref="B37:B40"/>
  </mergeCells>
  <printOptions headings="false" gridLines="false" gridLinesSet="true" horizontalCentered="false" verticalCentered="false"/>
  <pageMargins left="0.708333333333333" right="0.708333333333333" top="1.18125" bottom="0.748611111111111" header="0.315277777777778" footer="0.315277777777778"/>
  <pageSetup paperSize="9" scale="100" fitToWidth="1" fitToHeight="1" pageOrder="downThenOver" orientation="portrait" blackAndWhite="false" draft="false" cellComments="none" horizontalDpi="300" verticalDpi="300" copies="1"/>
  <headerFooter differentFirst="false" differentOddEven="false">
    <oddHeader>&amp;R&amp;"Tahoma,Regular"&amp;8 &amp;"Tahoma,Bold" Document Type: &amp;"Tahoma,Regular"Document Template
Document Number: Chess Core Template Excel
Document Date: Apr 23, 2013
Revision: 0(6)
State: Released
Confidentiality Level: 
Page: &amp;P of &amp;N </oddHeader>
    <oddFooter>&amp;L&amp;8CHESS Controlled Core Excel Ed: 2
Template Active Date: 18 Sep 2015&amp;C&amp;8Page: &amp;P of &amp;N&amp;R&amp;8&amp;A
&amp;F</oddFooter>
  </headerFooter>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H37"/>
  <sheetViews>
    <sheetView showFormulas="false" showGridLines="true" showRowColHeaders="true" showZeros="true" rightToLeft="false" tabSelected="false" showOutlineSymbols="true" defaultGridColor="true" view="normal" topLeftCell="A1" colorId="64" zoomScale="110" zoomScaleNormal="110" zoomScalePageLayoutView="100" workbookViewId="0">
      <selection pane="topLeft" activeCell="D10" activeCellId="0" sqref="D10"/>
    </sheetView>
  </sheetViews>
  <sheetFormatPr defaultColWidth="52.90234375" defaultRowHeight="14.25" zeroHeight="false" outlineLevelRow="0" outlineLevelCol="0"/>
  <cols>
    <col collapsed="false" customWidth="true" hidden="false" outlineLevel="0" max="1" min="1" style="15" width="8"/>
    <col collapsed="false" customWidth="true" hidden="false" outlineLevel="0" max="2" min="2" style="15" width="11"/>
    <col collapsed="false" customWidth="true" hidden="false" outlineLevel="0" max="3" min="3" style="15" width="16.66"/>
    <col collapsed="false" customWidth="true" hidden="false" outlineLevel="0" max="4" min="4" style="15" width="54.11"/>
    <col collapsed="false" customWidth="false" hidden="false" outlineLevel="0" max="1024" min="5" style="15" width="52.89"/>
  </cols>
  <sheetData>
    <row r="1" customFormat="false" ht="15" hidden="false" customHeight="false" outlineLevel="0" collapsed="false">
      <c r="A1" s="16"/>
      <c r="B1" s="16"/>
      <c r="C1" s="16"/>
      <c r="D1" s="16"/>
      <c r="E1" s="16"/>
      <c r="F1" s="16"/>
      <c r="G1" s="16"/>
      <c r="H1" s="16"/>
    </row>
    <row r="2" s="20" customFormat="true" ht="34.5" hidden="false" customHeight="true" outlineLevel="0" collapsed="false">
      <c r="A2" s="17" t="s">
        <v>31</v>
      </c>
      <c r="B2" s="18" t="s">
        <v>32</v>
      </c>
      <c r="C2" s="18" t="s">
        <v>33</v>
      </c>
      <c r="D2" s="19" t="s">
        <v>34</v>
      </c>
    </row>
    <row r="3" customFormat="false" ht="54" hidden="false" customHeight="true" outlineLevel="0" collapsed="false">
      <c r="A3" s="21" t="s">
        <v>35</v>
      </c>
      <c r="B3" s="22"/>
      <c r="C3" s="22"/>
      <c r="D3" s="23" t="s">
        <v>36</v>
      </c>
    </row>
    <row r="4" customFormat="false" ht="45.75" hidden="false" customHeight="true" outlineLevel="0" collapsed="false">
      <c r="A4" s="24" t="s">
        <v>37</v>
      </c>
      <c r="B4" s="25"/>
      <c r="C4" s="25"/>
      <c r="D4" s="26" t="s">
        <v>38</v>
      </c>
      <c r="E4" s="16"/>
      <c r="F4" s="16"/>
      <c r="G4" s="16"/>
      <c r="H4" s="16"/>
    </row>
    <row r="5" customFormat="false" ht="14.25" hidden="false" customHeight="false" outlineLevel="0" collapsed="false">
      <c r="A5" s="24"/>
      <c r="B5" s="25"/>
      <c r="C5" s="25"/>
      <c r="D5" s="26"/>
      <c r="E5" s="16"/>
      <c r="F5" s="16"/>
      <c r="G5" s="16"/>
      <c r="H5" s="16"/>
    </row>
    <row r="6" customFormat="false" ht="15.75" hidden="false" customHeight="true" outlineLevel="0" collapsed="false">
      <c r="A6" s="24"/>
      <c r="B6" s="25"/>
      <c r="C6" s="25"/>
      <c r="D6" s="26"/>
      <c r="E6" s="16"/>
      <c r="F6" s="16"/>
      <c r="G6" s="16"/>
      <c r="H6" s="16"/>
    </row>
    <row r="7" customFormat="false" ht="66" hidden="false" customHeight="true" outlineLevel="0" collapsed="false">
      <c r="A7" s="27" t="s">
        <v>39</v>
      </c>
      <c r="B7" s="28" t="s">
        <v>40</v>
      </c>
      <c r="C7" s="28" t="s">
        <v>41</v>
      </c>
      <c r="D7" s="29" t="s">
        <v>42</v>
      </c>
      <c r="E7" s="30" t="s">
        <v>43</v>
      </c>
      <c r="F7" s="16"/>
      <c r="G7" s="16"/>
      <c r="H7" s="16"/>
    </row>
    <row r="8" customFormat="false" ht="34.5" hidden="false" customHeight="true" outlineLevel="0" collapsed="false">
      <c r="A8" s="27" t="s">
        <v>39</v>
      </c>
      <c r="B8" s="28" t="s">
        <v>44</v>
      </c>
      <c r="C8" s="28" t="s">
        <v>45</v>
      </c>
      <c r="D8" s="29" t="s">
        <v>46</v>
      </c>
      <c r="E8" s="30" t="s">
        <v>43</v>
      </c>
      <c r="F8" s="16"/>
      <c r="G8" s="16"/>
      <c r="H8" s="16"/>
    </row>
    <row r="9" customFormat="false" ht="63.75" hidden="false" customHeight="true" outlineLevel="0" collapsed="false">
      <c r="A9" s="27" t="s">
        <v>39</v>
      </c>
      <c r="B9" s="28" t="s">
        <v>47</v>
      </c>
      <c r="C9" s="28" t="s">
        <v>48</v>
      </c>
      <c r="D9" s="29" t="s">
        <v>49</v>
      </c>
      <c r="E9" s="30" t="s">
        <v>43</v>
      </c>
      <c r="F9" s="16"/>
      <c r="G9" s="16"/>
      <c r="H9" s="16"/>
    </row>
    <row r="10" customFormat="false" ht="14.25" hidden="false" customHeight="false" outlineLevel="0" collapsed="false">
      <c r="A10" s="24"/>
      <c r="B10" s="25"/>
      <c r="C10" s="25"/>
      <c r="D10" s="26"/>
      <c r="E10" s="16"/>
      <c r="F10" s="16"/>
      <c r="G10" s="16"/>
      <c r="H10" s="16"/>
    </row>
    <row r="11" customFormat="false" ht="14.25" hidden="false" customHeight="false" outlineLevel="0" collapsed="false">
      <c r="A11" s="24"/>
      <c r="B11" s="25"/>
      <c r="C11" s="25"/>
      <c r="D11" s="26"/>
      <c r="E11" s="16"/>
      <c r="F11" s="16"/>
      <c r="G11" s="16"/>
      <c r="H11" s="16"/>
    </row>
    <row r="12" customFormat="false" ht="14.25" hidden="false" customHeight="false" outlineLevel="0" collapsed="false">
      <c r="A12" s="24"/>
      <c r="B12" s="25"/>
      <c r="C12" s="25"/>
      <c r="D12" s="26"/>
      <c r="E12" s="16"/>
      <c r="F12" s="16"/>
      <c r="G12" s="16"/>
      <c r="H12" s="16"/>
    </row>
    <row r="13" customFormat="false" ht="14.25" hidden="false" customHeight="false" outlineLevel="0" collapsed="false">
      <c r="A13" s="24"/>
      <c r="B13" s="25"/>
      <c r="C13" s="25"/>
      <c r="D13" s="26"/>
      <c r="E13" s="16"/>
      <c r="F13" s="16"/>
      <c r="G13" s="16"/>
      <c r="H13" s="16"/>
    </row>
    <row r="14" customFormat="false" ht="14.25" hidden="false" customHeight="false" outlineLevel="0" collapsed="false">
      <c r="A14" s="24"/>
      <c r="B14" s="25"/>
      <c r="C14" s="25"/>
      <c r="D14" s="26"/>
      <c r="E14" s="16"/>
      <c r="F14" s="16"/>
      <c r="G14" s="16"/>
      <c r="H14" s="16"/>
    </row>
    <row r="15" customFormat="false" ht="14.25" hidden="false" customHeight="false" outlineLevel="0" collapsed="false">
      <c r="A15" s="24"/>
      <c r="B15" s="25"/>
      <c r="C15" s="25"/>
      <c r="D15" s="26"/>
      <c r="E15" s="16"/>
      <c r="F15" s="16"/>
      <c r="G15" s="16"/>
      <c r="H15" s="16"/>
    </row>
    <row r="16" customFormat="false" ht="14.25" hidden="false" customHeight="false" outlineLevel="0" collapsed="false">
      <c r="A16" s="24"/>
      <c r="B16" s="25"/>
      <c r="C16" s="25"/>
      <c r="D16" s="26"/>
      <c r="E16" s="16"/>
      <c r="F16" s="16"/>
      <c r="G16" s="16"/>
      <c r="H16" s="16"/>
    </row>
    <row r="17" customFormat="false" ht="14.25" hidden="false" customHeight="false" outlineLevel="0" collapsed="false">
      <c r="A17" s="24"/>
      <c r="B17" s="25"/>
      <c r="C17" s="25"/>
      <c r="D17" s="26"/>
      <c r="E17" s="16"/>
      <c r="F17" s="16"/>
      <c r="G17" s="16"/>
      <c r="H17" s="16"/>
    </row>
    <row r="18" customFormat="false" ht="14.25" hidden="false" customHeight="false" outlineLevel="0" collapsed="false">
      <c r="A18" s="24"/>
      <c r="B18" s="25"/>
      <c r="C18" s="25"/>
      <c r="D18" s="26"/>
      <c r="E18" s="16"/>
      <c r="F18" s="16"/>
      <c r="G18" s="16"/>
      <c r="H18" s="16"/>
    </row>
    <row r="19" customFormat="false" ht="14.25" hidden="false" customHeight="false" outlineLevel="0" collapsed="false">
      <c r="A19" s="24"/>
      <c r="B19" s="25"/>
      <c r="C19" s="25"/>
      <c r="D19" s="26"/>
      <c r="E19" s="16"/>
      <c r="F19" s="16"/>
      <c r="G19" s="16"/>
      <c r="H19" s="16"/>
    </row>
    <row r="20" customFormat="false" ht="14.25" hidden="false" customHeight="false" outlineLevel="0" collapsed="false">
      <c r="A20" s="24"/>
      <c r="B20" s="25"/>
      <c r="C20" s="25"/>
      <c r="D20" s="26"/>
      <c r="E20" s="16"/>
      <c r="F20" s="16"/>
      <c r="G20" s="16"/>
      <c r="H20" s="16"/>
    </row>
    <row r="21" customFormat="false" ht="14.25" hidden="false" customHeight="false" outlineLevel="0" collapsed="false">
      <c r="A21" s="24"/>
      <c r="B21" s="25"/>
      <c r="C21" s="25"/>
      <c r="D21" s="26"/>
      <c r="E21" s="16"/>
      <c r="F21" s="16"/>
      <c r="G21" s="16"/>
      <c r="H21" s="16"/>
    </row>
    <row r="22" customFormat="false" ht="14.25" hidden="false" customHeight="false" outlineLevel="0" collapsed="false">
      <c r="A22" s="24"/>
      <c r="B22" s="25"/>
      <c r="C22" s="25"/>
      <c r="D22" s="26"/>
      <c r="E22" s="16"/>
      <c r="F22" s="16"/>
      <c r="G22" s="16"/>
      <c r="H22" s="16"/>
    </row>
    <row r="23" customFormat="false" ht="14.25" hidden="false" customHeight="false" outlineLevel="0" collapsed="false">
      <c r="A23" s="24"/>
      <c r="B23" s="25"/>
      <c r="C23" s="25"/>
      <c r="D23" s="26"/>
      <c r="E23" s="16"/>
      <c r="F23" s="16"/>
      <c r="G23" s="16"/>
      <c r="H23" s="16"/>
    </row>
    <row r="24" customFormat="false" ht="15" hidden="false" customHeight="false" outlineLevel="0" collapsed="false">
      <c r="A24" s="31"/>
      <c r="B24" s="32"/>
      <c r="C24" s="32"/>
      <c r="D24" s="33"/>
      <c r="E24" s="16"/>
      <c r="F24" s="16"/>
      <c r="G24" s="16"/>
      <c r="H24" s="16"/>
    </row>
    <row r="25" customFormat="false" ht="14.25" hidden="false" customHeight="false" outlineLevel="0" collapsed="false">
      <c r="A25" s="16"/>
      <c r="B25" s="16"/>
      <c r="C25" s="16"/>
      <c r="D25" s="16"/>
      <c r="E25" s="16"/>
      <c r="F25" s="16"/>
      <c r="G25" s="16"/>
      <c r="H25" s="16"/>
    </row>
    <row r="26" customFormat="false" ht="14.25" hidden="false" customHeight="false" outlineLevel="0" collapsed="false">
      <c r="A26" s="16"/>
      <c r="B26" s="16"/>
      <c r="C26" s="16"/>
      <c r="D26" s="16"/>
      <c r="E26" s="16"/>
      <c r="F26" s="16"/>
      <c r="G26" s="16"/>
      <c r="H26" s="16"/>
    </row>
    <row r="27" customFormat="false" ht="14.25" hidden="false" customHeight="false" outlineLevel="0" collapsed="false">
      <c r="A27" s="16"/>
      <c r="B27" s="16"/>
      <c r="C27" s="16"/>
      <c r="D27" s="16"/>
      <c r="E27" s="16"/>
      <c r="F27" s="16"/>
      <c r="G27" s="16"/>
      <c r="H27" s="16"/>
    </row>
    <row r="28" customFormat="false" ht="14.25" hidden="false" customHeight="false" outlineLevel="0" collapsed="false">
      <c r="A28" s="16"/>
      <c r="B28" s="16"/>
      <c r="C28" s="16"/>
      <c r="D28" s="16"/>
      <c r="E28" s="16"/>
      <c r="F28" s="16"/>
      <c r="G28" s="16"/>
      <c r="H28" s="16"/>
    </row>
    <row r="29" customFormat="false" ht="14.25" hidden="false" customHeight="false" outlineLevel="0" collapsed="false">
      <c r="A29" s="16"/>
      <c r="B29" s="16"/>
      <c r="C29" s="16"/>
      <c r="D29" s="16"/>
      <c r="E29" s="16"/>
      <c r="F29" s="16"/>
      <c r="G29" s="16"/>
      <c r="H29" s="16"/>
    </row>
    <row r="30" customFormat="false" ht="14.25" hidden="false" customHeight="false" outlineLevel="0" collapsed="false">
      <c r="A30" s="16"/>
      <c r="B30" s="16"/>
      <c r="C30" s="16"/>
      <c r="D30" s="16"/>
      <c r="E30" s="16"/>
      <c r="F30" s="16"/>
      <c r="G30" s="16"/>
      <c r="H30" s="16"/>
    </row>
    <row r="31" customFormat="false" ht="14.25" hidden="false" customHeight="false" outlineLevel="0" collapsed="false">
      <c r="A31" s="16"/>
      <c r="B31" s="16"/>
      <c r="C31" s="16"/>
      <c r="D31" s="16"/>
      <c r="E31" s="16"/>
      <c r="F31" s="16"/>
      <c r="G31" s="16"/>
      <c r="H31" s="16"/>
    </row>
    <row r="32" customFormat="false" ht="14.25" hidden="false" customHeight="false" outlineLevel="0" collapsed="false">
      <c r="A32" s="16"/>
      <c r="B32" s="16"/>
      <c r="C32" s="16"/>
      <c r="D32" s="16"/>
      <c r="E32" s="16"/>
      <c r="F32" s="16"/>
      <c r="G32" s="16"/>
      <c r="H32" s="16"/>
    </row>
    <row r="33" customFormat="false" ht="14.25" hidden="false" customHeight="false" outlineLevel="0" collapsed="false">
      <c r="A33" s="16"/>
      <c r="B33" s="16"/>
      <c r="C33" s="16"/>
      <c r="D33" s="16"/>
      <c r="E33" s="16"/>
      <c r="F33" s="16"/>
      <c r="G33" s="16"/>
      <c r="H33" s="16"/>
    </row>
    <row r="34" customFormat="false" ht="14.25" hidden="false" customHeight="false" outlineLevel="0" collapsed="false">
      <c r="A34" s="16"/>
      <c r="B34" s="16"/>
      <c r="C34" s="16"/>
      <c r="D34" s="16"/>
      <c r="E34" s="16"/>
      <c r="F34" s="16"/>
      <c r="G34" s="16"/>
      <c r="H34" s="16"/>
    </row>
    <row r="35" customFormat="false" ht="14.25" hidden="false" customHeight="false" outlineLevel="0" collapsed="false">
      <c r="A35" s="16"/>
      <c r="B35" s="16"/>
      <c r="C35" s="16"/>
      <c r="D35" s="16"/>
      <c r="E35" s="16"/>
      <c r="F35" s="16"/>
      <c r="G35" s="16"/>
      <c r="H35" s="16"/>
    </row>
    <row r="36" customFormat="false" ht="14.25" hidden="false" customHeight="false" outlineLevel="0" collapsed="false">
      <c r="A36" s="16"/>
      <c r="B36" s="16"/>
      <c r="C36" s="16"/>
      <c r="D36" s="16"/>
      <c r="E36" s="16"/>
      <c r="F36" s="16"/>
      <c r="G36" s="16"/>
      <c r="H36" s="16"/>
    </row>
    <row r="37" customFormat="false" ht="14.25" hidden="false" customHeight="false" outlineLevel="0" collapsed="false">
      <c r="A37" s="16"/>
      <c r="B37" s="16"/>
      <c r="C37" s="16"/>
      <c r="D37" s="16"/>
      <c r="E37" s="16"/>
      <c r="F37" s="16"/>
      <c r="G37" s="16"/>
      <c r="H37" s="16"/>
    </row>
  </sheetData>
  <printOptions headings="false" gridLines="false" gridLinesSet="true" horizontalCentered="false" verticalCentered="false"/>
  <pageMargins left="0.472222222222222" right="0.315277777777778" top="0.747916666666667" bottom="0.39375" header="0.511811023622047" footer="0.315277777777778"/>
  <pageSetup paperSize="9" scale="100" fitToWidth="1" fitToHeight="1" pageOrder="downThenOver" orientation="portrait" blackAndWhite="false" draft="false" cellComments="none" horizontalDpi="300" verticalDpi="300" copies="1"/>
  <headerFooter differentFirst="false" differentOddEven="false">
    <oddHeader/>
    <oddFooter>&amp;L&amp;"Arial,Regular"&amp;12&amp;A&amp;C&amp;P/&amp;N&amp;R&amp;"Arial,Regular"&amp;12&amp;F</oddFooter>
  </headerFooter>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G26"/>
  <sheetViews>
    <sheetView showFormulas="false" showGridLines="true" showRowColHeaders="true" showZeros="true" rightToLeft="false" tabSelected="false" showOutlineSymbols="true" defaultGridColor="true" view="normal" topLeftCell="A1" colorId="64" zoomScale="110" zoomScaleNormal="110" zoomScalePageLayoutView="100" workbookViewId="0">
      <selection pane="topLeft" activeCell="F17" activeCellId="0" sqref="F17"/>
    </sheetView>
  </sheetViews>
  <sheetFormatPr defaultColWidth="11.4453125" defaultRowHeight="14.25" zeroHeight="false" outlineLevelRow="0" outlineLevelCol="0"/>
  <cols>
    <col collapsed="false" customWidth="true" hidden="false" outlineLevel="0" max="1" min="1" style="0" width="41.44"/>
    <col collapsed="false" customWidth="true" hidden="false" outlineLevel="0" max="2" min="2" style="0" width="26.66"/>
    <col collapsed="false" customWidth="true" hidden="false" outlineLevel="0" max="3" min="3" style="0" width="7.11"/>
    <col collapsed="false" customWidth="true" hidden="false" outlineLevel="0" max="6" min="6" style="0" width="7.44"/>
    <col collapsed="false" customWidth="true" hidden="false" outlineLevel="0" max="7" min="7" style="0" width="4.34"/>
  </cols>
  <sheetData>
    <row r="1" customFormat="false" ht="15.75" hidden="false" customHeight="false" outlineLevel="0" collapsed="false">
      <c r="A1" s="34" t="s">
        <v>50</v>
      </c>
      <c r="B1" s="35"/>
      <c r="F1" s="0" t="s">
        <v>51</v>
      </c>
      <c r="G1" s="0" t="s">
        <v>52</v>
      </c>
    </row>
    <row r="2" customFormat="false" ht="15" hidden="false" customHeight="false" outlineLevel="0" collapsed="false">
      <c r="A2" s="36" t="s">
        <v>53</v>
      </c>
      <c r="B2" s="37" t="s">
        <v>54</v>
      </c>
      <c r="F2" s="0" t="s">
        <v>55</v>
      </c>
      <c r="G2" s="0" t="s">
        <v>56</v>
      </c>
    </row>
    <row r="3" customFormat="false" ht="15" hidden="false" customHeight="false" outlineLevel="0" collapsed="false">
      <c r="A3" s="38" t="s">
        <v>57</v>
      </c>
      <c r="B3" s="39"/>
    </row>
    <row r="4" customFormat="false" ht="15" hidden="false" customHeight="false" outlineLevel="0" collapsed="false">
      <c r="A4" s="38" t="s">
        <v>58</v>
      </c>
      <c r="B4" s="39"/>
    </row>
    <row r="5" customFormat="false" ht="15" hidden="false" customHeight="false" outlineLevel="0" collapsed="false">
      <c r="A5" s="38" t="s">
        <v>59</v>
      </c>
      <c r="B5" s="39"/>
    </row>
    <row r="6" customFormat="false" ht="15" hidden="false" customHeight="false" outlineLevel="0" collapsed="false">
      <c r="A6" s="38" t="s">
        <v>12</v>
      </c>
      <c r="B6" s="39"/>
    </row>
    <row r="7" customFormat="false" ht="15" hidden="false" customHeight="false" outlineLevel="0" collapsed="false">
      <c r="A7" s="38" t="s">
        <v>60</v>
      </c>
      <c r="B7" s="39"/>
    </row>
    <row r="8" customFormat="false" ht="15" hidden="false" customHeight="false" outlineLevel="0" collapsed="false">
      <c r="A8" s="38" t="s">
        <v>61</v>
      </c>
      <c r="B8" s="39"/>
    </row>
    <row r="9" customFormat="false" ht="15" hidden="false" customHeight="false" outlineLevel="0" collapsed="false">
      <c r="A9" s="38" t="s">
        <v>62</v>
      </c>
      <c r="B9" s="39"/>
    </row>
    <row r="10" customFormat="false" ht="15" hidden="false" customHeight="false" outlineLevel="0" collapsed="false">
      <c r="A10" s="38" t="s">
        <v>63</v>
      </c>
      <c r="B10" s="39" t="s">
        <v>64</v>
      </c>
    </row>
    <row r="11" customFormat="false" ht="15.75" hidden="false" customHeight="false" outlineLevel="0" collapsed="false">
      <c r="A11" s="40" t="s">
        <v>65</v>
      </c>
      <c r="B11" s="41" t="s">
        <v>66</v>
      </c>
    </row>
    <row r="12" customFormat="false" ht="15.75" hidden="false" customHeight="false" outlineLevel="0" collapsed="false">
      <c r="A12" s="42" t="s">
        <v>67</v>
      </c>
      <c r="B12" s="43"/>
    </row>
    <row r="13" customFormat="false" ht="15" hidden="false" customHeight="false" outlineLevel="0" collapsed="false">
      <c r="A13" s="36" t="s">
        <v>68</v>
      </c>
      <c r="B13" s="44"/>
    </row>
    <row r="14" customFormat="false" ht="15" hidden="false" customHeight="false" outlineLevel="0" collapsed="false">
      <c r="A14" s="38" t="s">
        <v>69</v>
      </c>
      <c r="B14" s="45"/>
    </row>
    <row r="15" customFormat="false" ht="15" hidden="false" customHeight="false" outlineLevel="0" collapsed="false">
      <c r="A15" s="38" t="s">
        <v>70</v>
      </c>
      <c r="B15" s="45"/>
    </row>
    <row r="16" customFormat="false" ht="15" hidden="false" customHeight="false" outlineLevel="0" collapsed="false">
      <c r="A16" s="38" t="s">
        <v>71</v>
      </c>
      <c r="B16" s="45"/>
    </row>
    <row r="17" customFormat="false" ht="15" hidden="false" customHeight="false" outlineLevel="0" collapsed="false">
      <c r="A17" s="38" t="s">
        <v>72</v>
      </c>
      <c r="B17" s="39"/>
    </row>
    <row r="18" customFormat="false" ht="15" hidden="false" customHeight="false" outlineLevel="0" collapsed="false">
      <c r="A18" s="38" t="s">
        <v>73</v>
      </c>
      <c r="B18" s="39"/>
    </row>
    <row r="19" customFormat="false" ht="15.75" hidden="false" customHeight="false" outlineLevel="0" collapsed="false">
      <c r="A19" s="46" t="s">
        <v>74</v>
      </c>
      <c r="B19" s="47"/>
    </row>
    <row r="20" customFormat="false" ht="15.75" hidden="false" customHeight="false" outlineLevel="0" collapsed="false">
      <c r="A20" s="48"/>
      <c r="B20" s="48"/>
    </row>
    <row r="21" customFormat="false" ht="15.75" hidden="false" customHeight="false" outlineLevel="0" collapsed="false">
      <c r="A21" s="49" t="s">
        <v>75</v>
      </c>
      <c r="B21" s="50"/>
    </row>
    <row r="22" customFormat="false" ht="15" hidden="false" customHeight="false" outlineLevel="0" collapsed="false">
      <c r="A22" s="51" t="s">
        <v>76</v>
      </c>
      <c r="B22" s="52" t="n">
        <v>1</v>
      </c>
    </row>
    <row r="23" customFormat="false" ht="15" hidden="false" customHeight="false" outlineLevel="0" collapsed="false">
      <c r="A23" s="53" t="s">
        <v>77</v>
      </c>
      <c r="B23" s="54" t="n">
        <v>2</v>
      </c>
    </row>
    <row r="24" customFormat="false" ht="15.75" hidden="false" customHeight="false" outlineLevel="0" collapsed="false">
      <c r="A24" s="55" t="s">
        <v>78</v>
      </c>
      <c r="B24" s="56" t="n">
        <v>0</v>
      </c>
    </row>
    <row r="25" customFormat="false" ht="15" hidden="false" customHeight="false" outlineLevel="0" collapsed="false">
      <c r="A25" s="48"/>
      <c r="B25" s="48"/>
    </row>
    <row r="26" customFormat="false" ht="15" hidden="false" customHeight="false" outlineLevel="0" collapsed="false">
      <c r="A26" s="57"/>
      <c r="B26" s="48"/>
    </row>
  </sheetData>
  <dataValidations count="2">
    <dataValidation allowBlank="true" errorStyle="stop" operator="between" showDropDown="false" showErrorMessage="true" showInputMessage="true" sqref="B17" type="list">
      <formula1>strtcurv</formula1>
      <formula2>0</formula2>
    </dataValidation>
    <dataValidation allowBlank="true" errorStyle="stop" operator="between" showDropDown="false" showErrorMessage="true" showInputMessage="true" sqref="B18:B19" type="list">
      <formula1>yesno</formula1>
      <formula2>0</formula2>
    </dataValidation>
  </dataValidations>
  <printOptions headings="false" gridLines="false" gridLinesSet="true" horizontalCentered="true" verticalCentered="false"/>
  <pageMargins left="0.39375" right="0.39375" top="0.984027777777778" bottom="0.984722222222222" header="0.511811023622047" footer="0.511805555555556"/>
  <pageSetup paperSize="9" scale="100" fitToWidth="1" fitToHeight="1" pageOrder="downThenOver" orientation="portrait" blackAndWhite="false" draft="false" cellComments="none" horizontalDpi="300" verticalDpi="300" copies="1"/>
  <headerFooter differentFirst="false" differentOddEven="false">
    <oddHeader/>
    <oddFooter>&amp;L&amp;"Arial,Regular"&amp;12&amp;A&amp;C&amp;P/&amp;N&amp;R&amp;"Arial,Regular"&amp;12&amp;F</oddFooter>
  </headerFooter>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00B050"/>
    <pageSetUpPr fitToPage="false"/>
  </sheetPr>
  <dimension ref="A1:BA86"/>
  <sheetViews>
    <sheetView showFormulas="false" showGridLines="true" showRowColHeaders="true" showZeros="true" rightToLeft="false" tabSelected="false" showOutlineSymbols="true" defaultGridColor="true" view="normal" topLeftCell="A1" colorId="64" zoomScale="110" zoomScaleNormal="110" zoomScalePageLayoutView="100" workbookViewId="0">
      <pane xSplit="6" ySplit="5" topLeftCell="G6" activePane="bottomRight" state="frozen"/>
      <selection pane="topLeft" activeCell="A1" activeCellId="0" sqref="A1"/>
      <selection pane="topRight" activeCell="G1" activeCellId="0" sqref="G1"/>
      <selection pane="bottomLeft" activeCell="A6" activeCellId="0" sqref="A6"/>
      <selection pane="bottomRight" activeCell="K7" activeCellId="0" sqref="K7"/>
    </sheetView>
  </sheetViews>
  <sheetFormatPr defaultColWidth="27.3359375" defaultRowHeight="15" zeroHeight="false" outlineLevelRow="0" outlineLevelCol="0"/>
  <cols>
    <col collapsed="false" customWidth="true" hidden="false" outlineLevel="0" max="1" min="1" style="58" width="4.44"/>
    <col collapsed="false" customWidth="true" hidden="false" outlineLevel="0" max="2" min="2" style="59" width="15.89"/>
    <col collapsed="false" customWidth="true" hidden="false" outlineLevel="0" max="4" min="3" style="59" width="13.33"/>
    <col collapsed="false" customWidth="true" hidden="false" outlineLevel="0" max="6" min="5" style="59" width="16.66"/>
    <col collapsed="false" customWidth="true" hidden="false" outlineLevel="0" max="7" min="7" style="59" width="9.11"/>
    <col collapsed="false" customWidth="true" hidden="false" outlineLevel="0" max="8" min="8" style="59" width="12.44"/>
    <col collapsed="false" customWidth="true" hidden="false" outlineLevel="0" max="9" min="9" style="59" width="10.33"/>
    <col collapsed="false" customWidth="true" hidden="false" outlineLevel="0" max="10" min="10" style="59" width="7.66"/>
    <col collapsed="false" customWidth="true" hidden="false" outlineLevel="0" max="11" min="11" style="59" width="6.88"/>
    <col collapsed="false" customWidth="true" hidden="false" outlineLevel="0" max="12" min="12" style="59" width="9.11"/>
    <col collapsed="false" customWidth="true" hidden="false" outlineLevel="0" max="13" min="13" style="59" width="10.33"/>
    <col collapsed="false" customWidth="true" hidden="false" outlineLevel="0" max="14" min="14" style="59" width="10.66"/>
    <col collapsed="false" customWidth="true" hidden="false" outlineLevel="0" max="15" min="15" style="59" width="12.44"/>
    <col collapsed="false" customWidth="true" hidden="false" outlineLevel="0" max="16" min="16" style="59" width="11"/>
    <col collapsed="false" customWidth="true" hidden="false" outlineLevel="0" max="18" min="17" style="59" width="8.44"/>
    <col collapsed="false" customWidth="true" hidden="false" outlineLevel="0" max="19" min="19" style="59" width="9.66"/>
    <col collapsed="false" customWidth="true" hidden="false" outlineLevel="0" max="20" min="20" style="59" width="6.66"/>
    <col collapsed="false" customWidth="true" hidden="false" outlineLevel="0" max="22" min="21" style="59" width="8"/>
    <col collapsed="false" customWidth="true" hidden="false" outlineLevel="0" max="23" min="23" style="59" width="9.44"/>
    <col collapsed="false" customWidth="true" hidden="false" outlineLevel="0" max="24" min="24" style="59" width="8.66"/>
    <col collapsed="false" customWidth="true" hidden="false" outlineLevel="0" max="25" min="25" style="59" width="11"/>
    <col collapsed="false" customWidth="true" hidden="false" outlineLevel="0" max="26" min="26" style="59" width="15.33"/>
    <col collapsed="false" customWidth="true" hidden="false" outlineLevel="0" max="28" min="27" style="59" width="9.66"/>
    <col collapsed="false" customWidth="true" hidden="false" outlineLevel="0" max="29" min="29" style="59" width="8.66"/>
    <col collapsed="false" customWidth="true" hidden="false" outlineLevel="0" max="30" min="30" style="59" width="8.44"/>
    <col collapsed="false" customWidth="true" hidden="false" outlineLevel="0" max="31" min="31" style="59" width="10"/>
    <col collapsed="false" customWidth="true" hidden="false" outlineLevel="0" max="32" min="32" style="59" width="9.33"/>
    <col collapsed="false" customWidth="true" hidden="false" outlineLevel="0" max="33" min="33" style="59" width="14"/>
    <col collapsed="false" customWidth="true" hidden="false" outlineLevel="0" max="34" min="34" style="59" width="12.44"/>
    <col collapsed="false" customWidth="true" hidden="false" outlineLevel="0" max="35" min="35" style="59" width="10.11"/>
    <col collapsed="false" customWidth="true" hidden="false" outlineLevel="0" max="36" min="36" style="59" width="69.88"/>
    <col collapsed="false" customWidth="true" hidden="false" outlineLevel="0" max="39" min="37" style="59" width="11.89"/>
    <col collapsed="false" customWidth="true" hidden="false" outlineLevel="0" max="40" min="40" style="59" width="4.11"/>
    <col collapsed="false" customWidth="true" hidden="false" outlineLevel="0" max="41" min="41" style="59" width="6.11"/>
    <col collapsed="false" customWidth="true" hidden="false" outlineLevel="0" max="42" min="42" style="59" width="9.11"/>
    <col collapsed="false" customWidth="true" hidden="false" outlineLevel="0" max="43" min="43" style="59" width="11.89"/>
    <col collapsed="false" customWidth="true" hidden="false" outlineLevel="0" max="44" min="44" style="59" width="15.89"/>
    <col collapsed="false" customWidth="true" hidden="false" outlineLevel="0" max="45" min="45" style="59" width="8.11"/>
    <col collapsed="false" customWidth="true" hidden="false" outlineLevel="0" max="46" min="46" style="59" width="11"/>
    <col collapsed="false" customWidth="true" hidden="false" outlineLevel="0" max="47" min="47" style="59" width="6.34"/>
    <col collapsed="false" customWidth="true" hidden="false" outlineLevel="0" max="48" min="48" style="59" width="13.89"/>
    <col collapsed="false" customWidth="true" hidden="false" outlineLevel="0" max="49" min="49" style="59" width="11.33"/>
    <col collapsed="false" customWidth="true" hidden="false" outlineLevel="0" max="50" min="50" style="59" width="6.88"/>
    <col collapsed="false" customWidth="true" hidden="false" outlineLevel="0" max="51" min="51" style="59" width="14.89"/>
    <col collapsed="false" customWidth="false" hidden="false" outlineLevel="0" max="1024" min="52" style="59" width="27.33"/>
  </cols>
  <sheetData>
    <row r="1" s="68" customFormat="true" ht="24.75" hidden="false" customHeight="true" outlineLevel="0" collapsed="false">
      <c r="A1" s="60"/>
      <c r="B1" s="61" t="s">
        <v>79</v>
      </c>
      <c r="C1" s="62" t="str">
        <f aca="false">'General Information'!B2</f>
        <v>ESTIA</v>
      </c>
      <c r="D1" s="63" t="str">
        <f aca="false">'General Information'!B11</f>
        <v>D03-E02-E01</v>
      </c>
      <c r="E1" s="64" t="s">
        <v>80</v>
      </c>
      <c r="F1" s="65"/>
      <c r="G1" s="66"/>
      <c r="H1" s="67"/>
      <c r="I1" s="66"/>
      <c r="J1" s="67"/>
      <c r="M1" s="67"/>
      <c r="N1" s="67"/>
      <c r="O1" s="67"/>
      <c r="P1" s="67"/>
      <c r="AN1" s="59" t="s">
        <v>52</v>
      </c>
      <c r="AO1" s="59" t="s">
        <v>81</v>
      </c>
      <c r="AP1" s="59" t="s">
        <v>82</v>
      </c>
      <c r="AQ1" s="59" t="s">
        <v>83</v>
      </c>
      <c r="AR1" s="59" t="s">
        <v>84</v>
      </c>
      <c r="AS1" s="59" t="s">
        <v>85</v>
      </c>
      <c r="AT1" s="59" t="s">
        <v>86</v>
      </c>
      <c r="AU1" s="59" t="s">
        <v>87</v>
      </c>
      <c r="AV1" s="59" t="s">
        <v>88</v>
      </c>
      <c r="AW1" s="59" t="s">
        <v>89</v>
      </c>
      <c r="AX1" s="48"/>
      <c r="AY1" s="59"/>
      <c r="AZ1" s="69"/>
      <c r="BA1" s="69"/>
    </row>
    <row r="2" s="68" customFormat="true" ht="24.75" hidden="false" customHeight="true" outlineLevel="0" collapsed="false">
      <c r="A2" s="70"/>
      <c r="B2" s="71" t="s">
        <v>31</v>
      </c>
      <c r="C2" s="72" t="str">
        <f aca="false">LOOKUP(2,1/('Revision Sheet'!A:A&lt;&gt;""),'Revision Sheet'!A:A)</f>
        <v>Template revision </v>
      </c>
      <c r="D2" s="73" t="str">
        <f aca="false">LOOKUP(2,1/('Revision Sheet'!B:B&lt;&gt;""),'Revision Sheet'!B:B)</f>
        <v>10.4</v>
      </c>
      <c r="E2" s="74" t="s">
        <v>90</v>
      </c>
      <c r="F2" s="75"/>
      <c r="G2" s="66"/>
      <c r="I2" s="66"/>
      <c r="J2" s="66"/>
      <c r="K2" s="66"/>
      <c r="L2" s="66"/>
      <c r="AN2" s="59" t="s">
        <v>56</v>
      </c>
      <c r="AO2" s="59" t="s">
        <v>91</v>
      </c>
      <c r="AP2" s="59" t="s">
        <v>92</v>
      </c>
      <c r="AQ2" s="59" t="s">
        <v>93</v>
      </c>
      <c r="AR2" s="59" t="s">
        <v>94</v>
      </c>
      <c r="AS2" s="59" t="s">
        <v>95</v>
      </c>
      <c r="AT2" s="59" t="s">
        <v>96</v>
      </c>
      <c r="AU2" s="59" t="s">
        <v>97</v>
      </c>
      <c r="AV2" s="59" t="s">
        <v>98</v>
      </c>
      <c r="AW2" s="59" t="s">
        <v>99</v>
      </c>
      <c r="AX2" s="48"/>
      <c r="AY2" s="59"/>
      <c r="AZ2" s="69"/>
      <c r="BA2" s="76"/>
    </row>
    <row r="3" s="87" customFormat="true" ht="16.5" hidden="false" customHeight="true" outlineLevel="0" collapsed="false">
      <c r="A3" s="77"/>
      <c r="B3" s="78"/>
      <c r="C3" s="79" t="s">
        <v>100</v>
      </c>
      <c r="D3" s="79"/>
      <c r="E3" s="79"/>
      <c r="F3" s="79"/>
      <c r="G3" s="80"/>
      <c r="H3" s="81" t="s">
        <v>101</v>
      </c>
      <c r="I3" s="82"/>
      <c r="J3" s="78"/>
      <c r="K3" s="81"/>
      <c r="L3" s="81"/>
      <c r="M3" s="81"/>
      <c r="N3" s="81" t="s">
        <v>102</v>
      </c>
      <c r="O3" s="81"/>
      <c r="P3" s="81"/>
      <c r="Q3" s="81"/>
      <c r="R3" s="81"/>
      <c r="S3" s="78"/>
      <c r="T3" s="83"/>
      <c r="U3" s="78"/>
      <c r="V3" s="78"/>
      <c r="W3" s="78" t="s">
        <v>103</v>
      </c>
      <c r="X3" s="78"/>
      <c r="Y3" s="84"/>
      <c r="Z3" s="83"/>
      <c r="AA3" s="78"/>
      <c r="AB3" s="78" t="s">
        <v>104</v>
      </c>
      <c r="AC3" s="78"/>
      <c r="AD3" s="84"/>
      <c r="AE3" s="85" t="s">
        <v>105</v>
      </c>
      <c r="AF3" s="78"/>
      <c r="AG3" s="83"/>
      <c r="AH3" s="78" t="s">
        <v>106</v>
      </c>
      <c r="AI3" s="84"/>
      <c r="AJ3" s="86" t="s">
        <v>107</v>
      </c>
      <c r="AN3" s="59" t="s">
        <v>108</v>
      </c>
      <c r="AO3" s="48"/>
      <c r="AP3" s="48" t="s">
        <v>109</v>
      </c>
      <c r="AQ3" s="48" t="s">
        <v>110</v>
      </c>
      <c r="AR3" s="48" t="s">
        <v>111</v>
      </c>
      <c r="AS3" s="48"/>
      <c r="AT3" s="48"/>
      <c r="AU3" s="48" t="s">
        <v>112</v>
      </c>
      <c r="AV3" s="48" t="s">
        <v>113</v>
      </c>
      <c r="AW3" s="59" t="s">
        <v>114</v>
      </c>
      <c r="AX3" s="48"/>
      <c r="AY3" s="88"/>
      <c r="AZ3" s="88"/>
      <c r="BA3" s="89"/>
    </row>
    <row r="4" customFormat="false" ht="66.75" hidden="false" customHeight="true" outlineLevel="0" collapsed="false">
      <c r="A4" s="90" t="s">
        <v>115</v>
      </c>
      <c r="B4" s="91" t="s">
        <v>116</v>
      </c>
      <c r="C4" s="91" t="s">
        <v>117</v>
      </c>
      <c r="D4" s="91" t="s">
        <v>118</v>
      </c>
      <c r="E4" s="91" t="s">
        <v>119</v>
      </c>
      <c r="F4" s="92" t="s">
        <v>120</v>
      </c>
      <c r="G4" s="90" t="s">
        <v>121</v>
      </c>
      <c r="H4" s="91" t="s">
        <v>122</v>
      </c>
      <c r="I4" s="93" t="s">
        <v>123</v>
      </c>
      <c r="J4" s="94" t="s">
        <v>124</v>
      </c>
      <c r="K4" s="91" t="s">
        <v>125</v>
      </c>
      <c r="L4" s="91" t="s">
        <v>126</v>
      </c>
      <c r="M4" s="91" t="s">
        <v>127</v>
      </c>
      <c r="N4" s="91" t="s">
        <v>128</v>
      </c>
      <c r="O4" s="91" t="s">
        <v>129</v>
      </c>
      <c r="P4" s="91" t="s">
        <v>130</v>
      </c>
      <c r="Q4" s="91" t="s">
        <v>131</v>
      </c>
      <c r="R4" s="91" t="s">
        <v>132</v>
      </c>
      <c r="S4" s="91" t="s">
        <v>133</v>
      </c>
      <c r="T4" s="90" t="s">
        <v>134</v>
      </c>
      <c r="U4" s="91" t="s">
        <v>135</v>
      </c>
      <c r="V4" s="91" t="s">
        <v>136</v>
      </c>
      <c r="W4" s="91" t="s">
        <v>137</v>
      </c>
      <c r="X4" s="91" t="s">
        <v>138</v>
      </c>
      <c r="Y4" s="93" t="s">
        <v>139</v>
      </c>
      <c r="Z4" s="94" t="s">
        <v>140</v>
      </c>
      <c r="AA4" s="91" t="s">
        <v>141</v>
      </c>
      <c r="AB4" s="91" t="s">
        <v>142</v>
      </c>
      <c r="AC4" s="91" t="s">
        <v>143</v>
      </c>
      <c r="AD4" s="95" t="s">
        <v>144</v>
      </c>
      <c r="AE4" s="90" t="s">
        <v>145</v>
      </c>
      <c r="AF4" s="93" t="s">
        <v>146</v>
      </c>
      <c r="AG4" s="94" t="s">
        <v>147</v>
      </c>
      <c r="AH4" s="91" t="s">
        <v>148</v>
      </c>
      <c r="AI4" s="95" t="s">
        <v>149</v>
      </c>
      <c r="AJ4" s="96" t="s">
        <v>150</v>
      </c>
      <c r="AN4" s="48"/>
      <c r="AQ4" s="59" t="s">
        <v>151</v>
      </c>
      <c r="AR4" s="59" t="s">
        <v>152</v>
      </c>
      <c r="AU4" s="59" t="s">
        <v>153</v>
      </c>
      <c r="AW4" s="48"/>
      <c r="AX4" s="48"/>
      <c r="AY4" s="88"/>
      <c r="AZ4" s="88"/>
      <c r="BA4" s="97"/>
    </row>
    <row r="5" customFormat="false" ht="33.75" hidden="false" customHeight="true" outlineLevel="0" collapsed="false">
      <c r="A5" s="98"/>
      <c r="B5" s="99" t="s">
        <v>154</v>
      </c>
      <c r="C5" s="100" t="s">
        <v>155</v>
      </c>
      <c r="D5" s="100" t="s">
        <v>156</v>
      </c>
      <c r="E5" s="100" t="s">
        <v>157</v>
      </c>
      <c r="F5" s="101" t="s">
        <v>158</v>
      </c>
      <c r="G5" s="102" t="s">
        <v>159</v>
      </c>
      <c r="H5" s="100" t="s">
        <v>160</v>
      </c>
      <c r="I5" s="103" t="s">
        <v>161</v>
      </c>
      <c r="J5" s="104" t="s">
        <v>97</v>
      </c>
      <c r="K5" s="100" t="s">
        <v>81</v>
      </c>
      <c r="L5" s="100" t="s">
        <v>89</v>
      </c>
      <c r="M5" s="100" t="n">
        <v>120</v>
      </c>
      <c r="N5" s="100" t="n">
        <v>0.1</v>
      </c>
      <c r="O5" s="100" t="n">
        <v>0.05</v>
      </c>
      <c r="P5" s="100" t="s">
        <v>83</v>
      </c>
      <c r="Q5" s="100" t="s">
        <v>56</v>
      </c>
      <c r="R5" s="100" t="s">
        <v>56</v>
      </c>
      <c r="S5" s="100" t="s">
        <v>52</v>
      </c>
      <c r="T5" s="102" t="n">
        <v>125</v>
      </c>
      <c r="U5" s="100" t="s">
        <v>92</v>
      </c>
      <c r="V5" s="100" t="n">
        <v>10</v>
      </c>
      <c r="W5" s="100" t="s">
        <v>82</v>
      </c>
      <c r="X5" s="100" t="s">
        <v>56</v>
      </c>
      <c r="Y5" s="103" t="s">
        <v>86</v>
      </c>
      <c r="Z5" s="104" t="s">
        <v>111</v>
      </c>
      <c r="AA5" s="100" t="s">
        <v>92</v>
      </c>
      <c r="AB5" s="100" t="s">
        <v>92</v>
      </c>
      <c r="AC5" s="100" t="s">
        <v>82</v>
      </c>
      <c r="AD5" s="105" t="s">
        <v>85</v>
      </c>
      <c r="AE5" s="102" t="s">
        <v>56</v>
      </c>
      <c r="AF5" s="103" t="s">
        <v>52</v>
      </c>
      <c r="AG5" s="104" t="s">
        <v>162</v>
      </c>
      <c r="AH5" s="100" t="s">
        <v>98</v>
      </c>
      <c r="AI5" s="105" t="n">
        <v>32.5</v>
      </c>
      <c r="AJ5" s="106"/>
      <c r="AU5" s="59" t="s">
        <v>163</v>
      </c>
      <c r="AX5" s="48"/>
      <c r="AY5" s="88"/>
      <c r="AZ5" s="88"/>
      <c r="BA5" s="97"/>
    </row>
    <row r="6" customFormat="false" ht="15" hidden="false" customHeight="false" outlineLevel="0" collapsed="false">
      <c r="A6" s="107"/>
      <c r="B6" s="108"/>
      <c r="C6" s="108"/>
      <c r="D6" s="108"/>
      <c r="E6" s="108"/>
      <c r="F6" s="109"/>
      <c r="G6" s="110"/>
      <c r="H6" s="108"/>
      <c r="I6" s="111"/>
      <c r="J6" s="112"/>
      <c r="K6" s="108"/>
      <c r="L6" s="108"/>
      <c r="M6" s="108"/>
      <c r="N6" s="108"/>
      <c r="O6" s="108"/>
      <c r="P6" s="108"/>
      <c r="Q6" s="108"/>
      <c r="R6" s="108"/>
      <c r="S6" s="109"/>
      <c r="T6" s="110"/>
      <c r="U6" s="108"/>
      <c r="V6" s="108"/>
      <c r="W6" s="108"/>
      <c r="X6" s="108"/>
      <c r="Y6" s="111"/>
      <c r="Z6" s="112"/>
      <c r="AA6" s="108"/>
      <c r="AB6" s="108"/>
      <c r="AC6" s="108"/>
      <c r="AD6" s="109"/>
      <c r="AE6" s="110"/>
      <c r="AF6" s="111"/>
      <c r="AG6" s="112"/>
      <c r="AH6" s="108"/>
      <c r="AI6" s="109"/>
      <c r="AJ6" s="113"/>
      <c r="AU6" s="59" t="s">
        <v>164</v>
      </c>
      <c r="AX6" s="48"/>
      <c r="AY6" s="88"/>
      <c r="AZ6" s="88"/>
      <c r="BA6" s="97"/>
    </row>
    <row r="7" customFormat="false" ht="44.25" hidden="false" customHeight="true" outlineLevel="0" collapsed="false">
      <c r="A7" s="114" t="n">
        <v>1</v>
      </c>
      <c r="B7" s="115" t="s">
        <v>165</v>
      </c>
      <c r="C7" s="115" t="s">
        <v>166</v>
      </c>
      <c r="D7" s="115" t="s">
        <v>167</v>
      </c>
      <c r="E7" s="115" t="s">
        <v>168</v>
      </c>
      <c r="F7" s="115"/>
      <c r="G7" s="116"/>
      <c r="H7" s="115"/>
      <c r="I7" s="117"/>
      <c r="J7" s="118"/>
      <c r="K7" s="115" t="s">
        <v>81</v>
      </c>
      <c r="L7" s="115" t="s">
        <v>89</v>
      </c>
      <c r="M7" s="115"/>
      <c r="N7" s="115"/>
      <c r="O7" s="115"/>
      <c r="P7" s="119"/>
      <c r="Q7" s="115"/>
      <c r="R7" s="115"/>
      <c r="S7" s="117"/>
      <c r="T7" s="116"/>
      <c r="U7" s="115"/>
      <c r="V7" s="115"/>
      <c r="W7" s="115"/>
      <c r="X7" s="115"/>
      <c r="Y7" s="117"/>
      <c r="Z7" s="118"/>
      <c r="AA7" s="115"/>
      <c r="AB7" s="115"/>
      <c r="AC7" s="115"/>
      <c r="AD7" s="120"/>
      <c r="AE7" s="116"/>
      <c r="AF7" s="117"/>
      <c r="AG7" s="118"/>
      <c r="AH7" s="115"/>
      <c r="AI7" s="120"/>
      <c r="AJ7" s="121"/>
      <c r="AU7" s="59" t="s">
        <v>169</v>
      </c>
      <c r="AX7" s="48"/>
      <c r="AY7" s="88"/>
      <c r="AZ7" s="88"/>
      <c r="BA7" s="97"/>
    </row>
    <row r="8" customFormat="false" ht="41.25" hidden="false" customHeight="true" outlineLevel="0" collapsed="false">
      <c r="A8" s="114" t="n">
        <v>2</v>
      </c>
      <c r="B8" s="115" t="s">
        <v>170</v>
      </c>
      <c r="C8" s="115" t="s">
        <v>171</v>
      </c>
      <c r="D8" s="115" t="s">
        <v>172</v>
      </c>
      <c r="E8" s="115" t="s">
        <v>168</v>
      </c>
      <c r="F8" s="120"/>
      <c r="G8" s="116"/>
      <c r="H8" s="115"/>
      <c r="I8" s="117"/>
      <c r="J8" s="118"/>
      <c r="K8" s="115" t="s">
        <v>81</v>
      </c>
      <c r="L8" s="115" t="s">
        <v>89</v>
      </c>
      <c r="M8" s="115"/>
      <c r="N8" s="115"/>
      <c r="O8" s="115"/>
      <c r="P8" s="119"/>
      <c r="Q8" s="115"/>
      <c r="R8" s="115"/>
      <c r="S8" s="117"/>
      <c r="T8" s="116"/>
      <c r="U8" s="115"/>
      <c r="V8" s="115"/>
      <c r="W8" s="115"/>
      <c r="X8" s="115"/>
      <c r="Y8" s="117"/>
      <c r="Z8" s="118"/>
      <c r="AA8" s="115"/>
      <c r="AB8" s="115"/>
      <c r="AC8" s="115"/>
      <c r="AD8" s="120"/>
      <c r="AE8" s="116"/>
      <c r="AF8" s="117"/>
      <c r="AG8" s="118"/>
      <c r="AH8" s="115"/>
      <c r="AI8" s="120"/>
      <c r="AJ8" s="121"/>
      <c r="AU8" s="59" t="s">
        <v>173</v>
      </c>
      <c r="AX8" s="48"/>
      <c r="AY8" s="88"/>
      <c r="AZ8" s="88"/>
      <c r="BA8" s="97"/>
    </row>
    <row r="9" customFormat="false" ht="41.25" hidden="false" customHeight="true" outlineLevel="0" collapsed="false">
      <c r="A9" s="114" t="n">
        <v>3</v>
      </c>
      <c r="B9" s="115" t="s">
        <v>174</v>
      </c>
      <c r="C9" s="115" t="s">
        <v>175</v>
      </c>
      <c r="D9" s="115" t="s">
        <v>176</v>
      </c>
      <c r="E9" s="115" t="s">
        <v>168</v>
      </c>
      <c r="F9" s="120"/>
      <c r="G9" s="116"/>
      <c r="H9" s="115"/>
      <c r="I9" s="117"/>
      <c r="J9" s="118"/>
      <c r="K9" s="115" t="s">
        <v>81</v>
      </c>
      <c r="L9" s="115" t="s">
        <v>89</v>
      </c>
      <c r="M9" s="115"/>
      <c r="N9" s="115"/>
      <c r="O9" s="115"/>
      <c r="P9" s="119"/>
      <c r="Q9" s="115"/>
      <c r="R9" s="115"/>
      <c r="S9" s="117"/>
      <c r="T9" s="116"/>
      <c r="U9" s="115"/>
      <c r="V9" s="115"/>
      <c r="W9" s="115"/>
      <c r="X9" s="115"/>
      <c r="Y9" s="117"/>
      <c r="Z9" s="118"/>
      <c r="AA9" s="115"/>
      <c r="AB9" s="115"/>
      <c r="AC9" s="115"/>
      <c r="AD9" s="120"/>
      <c r="AE9" s="116"/>
      <c r="AF9" s="117"/>
      <c r="AG9" s="118"/>
      <c r="AH9" s="115"/>
      <c r="AI9" s="120"/>
      <c r="AJ9" s="121"/>
      <c r="AU9" s="59" t="s">
        <v>177</v>
      </c>
      <c r="AX9" s="48"/>
      <c r="AY9" s="88"/>
      <c r="AZ9" s="97"/>
      <c r="BA9" s="88"/>
    </row>
    <row r="10" customFormat="false" ht="46.5" hidden="false" customHeight="true" outlineLevel="0" collapsed="false">
      <c r="A10" s="114" t="n">
        <v>4</v>
      </c>
      <c r="B10" s="115" t="s">
        <v>178</v>
      </c>
      <c r="C10" s="115" t="s">
        <v>179</v>
      </c>
      <c r="D10" s="115" t="s">
        <v>180</v>
      </c>
      <c r="E10" s="115" t="s">
        <v>168</v>
      </c>
      <c r="F10" s="120"/>
      <c r="G10" s="116"/>
      <c r="H10" s="115"/>
      <c r="I10" s="117"/>
      <c r="J10" s="118"/>
      <c r="K10" s="115" t="s">
        <v>81</v>
      </c>
      <c r="L10" s="115" t="s">
        <v>89</v>
      </c>
      <c r="M10" s="115"/>
      <c r="N10" s="115"/>
      <c r="O10" s="115"/>
      <c r="P10" s="119"/>
      <c r="Q10" s="115"/>
      <c r="R10" s="115"/>
      <c r="S10" s="117"/>
      <c r="T10" s="116"/>
      <c r="U10" s="115"/>
      <c r="V10" s="115"/>
      <c r="W10" s="115"/>
      <c r="X10" s="115"/>
      <c r="Y10" s="117"/>
      <c r="Z10" s="118"/>
      <c r="AA10" s="115"/>
      <c r="AB10" s="115"/>
      <c r="AC10" s="115"/>
      <c r="AD10" s="120"/>
      <c r="AE10" s="116"/>
      <c r="AF10" s="117"/>
      <c r="AG10" s="118"/>
      <c r="AH10" s="115"/>
      <c r="AI10" s="120"/>
      <c r="AJ10" s="121"/>
      <c r="AU10" s="59" t="s">
        <v>181</v>
      </c>
      <c r="AX10" s="48"/>
      <c r="AY10" s="88"/>
      <c r="AZ10" s="97"/>
      <c r="BA10" s="88"/>
    </row>
    <row r="11" customFormat="false" ht="30" hidden="false" customHeight="true" outlineLevel="0" collapsed="false">
      <c r="A11" s="114" t="n">
        <v>5</v>
      </c>
      <c r="B11" s="115" t="s">
        <v>182</v>
      </c>
      <c r="C11" s="115" t="s">
        <v>183</v>
      </c>
      <c r="D11" s="115" t="s">
        <v>184</v>
      </c>
      <c r="E11" s="115" t="s">
        <v>168</v>
      </c>
      <c r="F11" s="120"/>
      <c r="G11" s="116"/>
      <c r="H11" s="115"/>
      <c r="I11" s="117"/>
      <c r="J11" s="118"/>
      <c r="K11" s="115" t="s">
        <v>91</v>
      </c>
      <c r="L11" s="115" t="s">
        <v>89</v>
      </c>
      <c r="M11" s="115"/>
      <c r="N11" s="115"/>
      <c r="O11" s="115"/>
      <c r="P11" s="119"/>
      <c r="Q11" s="115"/>
      <c r="R11" s="115"/>
      <c r="S11" s="117"/>
      <c r="T11" s="116"/>
      <c r="U11" s="115"/>
      <c r="V11" s="115"/>
      <c r="W11" s="115"/>
      <c r="X11" s="115"/>
      <c r="Y11" s="117"/>
      <c r="Z11" s="118"/>
      <c r="AA11" s="115"/>
      <c r="AB11" s="115"/>
      <c r="AC11" s="115"/>
      <c r="AD11" s="120"/>
      <c r="AE11" s="116"/>
      <c r="AF11" s="117"/>
      <c r="AG11" s="118"/>
      <c r="AH11" s="115"/>
      <c r="AI11" s="120"/>
      <c r="AJ11" s="121"/>
      <c r="AU11" s="59" t="s">
        <v>185</v>
      </c>
      <c r="AY11" s="88"/>
      <c r="AZ11" s="97"/>
      <c r="BA11" s="88"/>
    </row>
    <row r="12" customFormat="false" ht="30" hidden="false" customHeight="true" outlineLevel="0" collapsed="false">
      <c r="A12" s="114" t="n">
        <v>6</v>
      </c>
      <c r="B12" s="122" t="s">
        <v>186</v>
      </c>
      <c r="C12" s="115" t="s">
        <v>187</v>
      </c>
      <c r="D12" s="115"/>
      <c r="E12" s="123" t="s">
        <v>188</v>
      </c>
      <c r="F12" s="120"/>
      <c r="G12" s="116"/>
      <c r="H12" s="115"/>
      <c r="I12" s="117"/>
      <c r="J12" s="118"/>
      <c r="K12" s="115" t="s">
        <v>91</v>
      </c>
      <c r="L12" s="115" t="s">
        <v>89</v>
      </c>
      <c r="M12" s="115"/>
      <c r="N12" s="115"/>
      <c r="O12" s="115"/>
      <c r="P12" s="119"/>
      <c r="Q12" s="115"/>
      <c r="R12" s="115"/>
      <c r="S12" s="117"/>
      <c r="T12" s="116"/>
      <c r="U12" s="115"/>
      <c r="V12" s="115"/>
      <c r="W12" s="115"/>
      <c r="X12" s="115"/>
      <c r="Y12" s="117"/>
      <c r="Z12" s="118"/>
      <c r="AA12" s="115"/>
      <c r="AB12" s="115"/>
      <c r="AC12" s="115"/>
      <c r="AD12" s="120"/>
      <c r="AE12" s="116"/>
      <c r="AF12" s="117"/>
      <c r="AG12" s="118"/>
      <c r="AH12" s="115"/>
      <c r="AI12" s="120"/>
      <c r="AJ12" s="121"/>
      <c r="AX12" s="48"/>
    </row>
    <row r="13" customFormat="false" ht="30" hidden="false" customHeight="true" outlineLevel="0" collapsed="false">
      <c r="A13" s="114" t="n">
        <v>7</v>
      </c>
      <c r="B13" s="122" t="s">
        <v>189</v>
      </c>
      <c r="C13" s="115" t="s">
        <v>190</v>
      </c>
      <c r="D13" s="115"/>
      <c r="E13" s="123" t="s">
        <v>188</v>
      </c>
      <c r="F13" s="120"/>
      <c r="G13" s="116"/>
      <c r="H13" s="115"/>
      <c r="I13" s="117"/>
      <c r="J13" s="118"/>
      <c r="K13" s="115" t="s">
        <v>91</v>
      </c>
      <c r="L13" s="115" t="s">
        <v>89</v>
      </c>
      <c r="M13" s="115"/>
      <c r="N13" s="115"/>
      <c r="O13" s="115"/>
      <c r="P13" s="119"/>
      <c r="Q13" s="115"/>
      <c r="R13" s="115"/>
      <c r="S13" s="117"/>
      <c r="T13" s="116"/>
      <c r="U13" s="115"/>
      <c r="V13" s="115"/>
      <c r="W13" s="115"/>
      <c r="X13" s="115"/>
      <c r="Y13" s="117"/>
      <c r="Z13" s="118"/>
      <c r="AA13" s="115"/>
      <c r="AB13" s="115"/>
      <c r="AC13" s="115"/>
      <c r="AD13" s="120"/>
      <c r="AE13" s="116"/>
      <c r="AF13" s="117"/>
      <c r="AG13" s="118"/>
      <c r="AH13" s="115"/>
      <c r="AI13" s="120"/>
      <c r="AJ13" s="121"/>
      <c r="AX13" s="48"/>
    </row>
    <row r="14" customFormat="false" ht="30" hidden="false" customHeight="true" outlineLevel="0" collapsed="false">
      <c r="A14" s="114" t="n">
        <v>8</v>
      </c>
      <c r="B14" s="122" t="s">
        <v>191</v>
      </c>
      <c r="C14" s="115" t="s">
        <v>192</v>
      </c>
      <c r="D14" s="115"/>
      <c r="E14" s="123" t="s">
        <v>188</v>
      </c>
      <c r="F14" s="120"/>
      <c r="G14" s="116"/>
      <c r="H14" s="115"/>
      <c r="I14" s="117"/>
      <c r="J14" s="118"/>
      <c r="K14" s="115" t="s">
        <v>91</v>
      </c>
      <c r="L14" s="115" t="s">
        <v>89</v>
      </c>
      <c r="M14" s="115"/>
      <c r="N14" s="115"/>
      <c r="O14" s="115"/>
      <c r="P14" s="119"/>
      <c r="Q14" s="115"/>
      <c r="R14" s="115"/>
      <c r="S14" s="117"/>
      <c r="T14" s="116"/>
      <c r="U14" s="115"/>
      <c r="V14" s="115"/>
      <c r="W14" s="115"/>
      <c r="X14" s="115"/>
      <c r="Y14" s="117"/>
      <c r="Z14" s="118"/>
      <c r="AA14" s="115"/>
      <c r="AB14" s="115"/>
      <c r="AC14" s="115"/>
      <c r="AD14" s="120"/>
      <c r="AE14" s="116"/>
      <c r="AF14" s="117"/>
      <c r="AG14" s="118"/>
      <c r="AH14" s="115"/>
      <c r="AI14" s="120"/>
      <c r="AJ14" s="121"/>
      <c r="AX14" s="48"/>
    </row>
    <row r="15" customFormat="false" ht="30" hidden="false" customHeight="true" outlineLevel="0" collapsed="false">
      <c r="A15" s="114" t="n">
        <v>9</v>
      </c>
      <c r="B15" s="122" t="s">
        <v>193</v>
      </c>
      <c r="C15" s="115" t="s">
        <v>194</v>
      </c>
      <c r="D15" s="115"/>
      <c r="E15" s="123" t="s">
        <v>188</v>
      </c>
      <c r="F15" s="120"/>
      <c r="G15" s="116"/>
      <c r="H15" s="115"/>
      <c r="I15" s="117"/>
      <c r="J15" s="118"/>
      <c r="K15" s="115" t="s">
        <v>91</v>
      </c>
      <c r="L15" s="115" t="s">
        <v>89</v>
      </c>
      <c r="M15" s="115"/>
      <c r="N15" s="115"/>
      <c r="O15" s="115"/>
      <c r="P15" s="119"/>
      <c r="Q15" s="115"/>
      <c r="R15" s="115"/>
      <c r="S15" s="117"/>
      <c r="T15" s="116"/>
      <c r="U15" s="115"/>
      <c r="V15" s="115"/>
      <c r="W15" s="115"/>
      <c r="X15" s="115"/>
      <c r="Y15" s="117"/>
      <c r="Z15" s="118"/>
      <c r="AA15" s="115"/>
      <c r="AB15" s="115"/>
      <c r="AC15" s="115"/>
      <c r="AD15" s="120"/>
      <c r="AE15" s="116"/>
      <c r="AF15" s="117"/>
      <c r="AG15" s="118"/>
      <c r="AH15" s="115"/>
      <c r="AI15" s="120"/>
      <c r="AJ15" s="121"/>
      <c r="AX15" s="48"/>
    </row>
    <row r="16" customFormat="false" ht="30" hidden="false" customHeight="true" outlineLevel="0" collapsed="false">
      <c r="A16" s="114" t="n">
        <v>10</v>
      </c>
      <c r="B16" s="122" t="s">
        <v>195</v>
      </c>
      <c r="C16" s="115" t="s">
        <v>196</v>
      </c>
      <c r="D16" s="115"/>
      <c r="E16" s="123" t="s">
        <v>188</v>
      </c>
      <c r="F16" s="120"/>
      <c r="G16" s="116"/>
      <c r="H16" s="115"/>
      <c r="I16" s="117"/>
      <c r="J16" s="118"/>
      <c r="K16" s="115" t="s">
        <v>91</v>
      </c>
      <c r="L16" s="115" t="s">
        <v>89</v>
      </c>
      <c r="M16" s="115"/>
      <c r="N16" s="115"/>
      <c r="O16" s="115"/>
      <c r="P16" s="119"/>
      <c r="Q16" s="115"/>
      <c r="R16" s="115"/>
      <c r="S16" s="117"/>
      <c r="T16" s="116"/>
      <c r="U16" s="115"/>
      <c r="V16" s="115"/>
      <c r="W16" s="115"/>
      <c r="X16" s="115"/>
      <c r="Y16" s="117"/>
      <c r="Z16" s="118"/>
      <c r="AA16" s="115"/>
      <c r="AB16" s="115"/>
      <c r="AC16" s="115"/>
      <c r="AD16" s="120"/>
      <c r="AE16" s="116"/>
      <c r="AF16" s="117"/>
      <c r="AG16" s="118"/>
      <c r="AH16" s="115"/>
      <c r="AI16" s="120"/>
      <c r="AJ16" s="121"/>
      <c r="AX16" s="48"/>
    </row>
    <row r="17" customFormat="false" ht="30" hidden="false" customHeight="true" outlineLevel="0" collapsed="false">
      <c r="A17" s="114" t="n">
        <v>11</v>
      </c>
      <c r="B17" s="115" t="s">
        <v>197</v>
      </c>
      <c r="C17" s="115" t="s">
        <v>198</v>
      </c>
      <c r="D17" s="115"/>
      <c r="E17" s="115" t="s">
        <v>199</v>
      </c>
      <c r="F17" s="120"/>
      <c r="G17" s="116"/>
      <c r="H17" s="115"/>
      <c r="I17" s="117"/>
      <c r="J17" s="118"/>
      <c r="K17" s="115" t="s">
        <v>81</v>
      </c>
      <c r="L17" s="115" t="s">
        <v>89</v>
      </c>
      <c r="M17" s="115"/>
      <c r="N17" s="115"/>
      <c r="O17" s="115"/>
      <c r="P17" s="119"/>
      <c r="Q17" s="115"/>
      <c r="R17" s="115"/>
      <c r="S17" s="117"/>
      <c r="T17" s="116"/>
      <c r="U17" s="115"/>
      <c r="V17" s="115"/>
      <c r="W17" s="115"/>
      <c r="X17" s="115"/>
      <c r="Y17" s="117"/>
      <c r="Z17" s="118"/>
      <c r="AA17" s="115"/>
      <c r="AB17" s="115"/>
      <c r="AC17" s="115"/>
      <c r="AD17" s="120"/>
      <c r="AE17" s="116"/>
      <c r="AF17" s="117"/>
      <c r="AG17" s="118"/>
      <c r="AH17" s="115"/>
      <c r="AI17" s="120"/>
      <c r="AJ17" s="121"/>
    </row>
    <row r="18" customFormat="false" ht="30" hidden="false" customHeight="true" outlineLevel="0" collapsed="false">
      <c r="A18" s="114" t="n">
        <v>12</v>
      </c>
      <c r="B18" s="115" t="s">
        <v>200</v>
      </c>
      <c r="C18" s="115" t="s">
        <v>201</v>
      </c>
      <c r="D18" s="115"/>
      <c r="E18" s="115" t="s">
        <v>199</v>
      </c>
      <c r="F18" s="120"/>
      <c r="G18" s="116"/>
      <c r="H18" s="115"/>
      <c r="I18" s="117"/>
      <c r="J18" s="118"/>
      <c r="K18" s="115" t="s">
        <v>81</v>
      </c>
      <c r="L18" s="115" t="s">
        <v>89</v>
      </c>
      <c r="M18" s="115"/>
      <c r="N18" s="115"/>
      <c r="O18" s="115"/>
      <c r="P18" s="119"/>
      <c r="Q18" s="115"/>
      <c r="R18" s="115"/>
      <c r="S18" s="117"/>
      <c r="T18" s="116"/>
      <c r="U18" s="115"/>
      <c r="V18" s="115"/>
      <c r="W18" s="115"/>
      <c r="X18" s="115"/>
      <c r="Y18" s="117"/>
      <c r="Z18" s="118"/>
      <c r="AA18" s="115"/>
      <c r="AB18" s="115"/>
      <c r="AC18" s="115"/>
      <c r="AD18" s="120"/>
      <c r="AE18" s="116"/>
      <c r="AF18" s="117"/>
      <c r="AG18" s="118"/>
      <c r="AH18" s="115"/>
      <c r="AI18" s="120"/>
      <c r="AJ18" s="121"/>
    </row>
    <row r="19" customFormat="false" ht="30" hidden="false" customHeight="true" outlineLevel="0" collapsed="false">
      <c r="A19" s="114" t="n">
        <v>13</v>
      </c>
      <c r="B19" s="115" t="s">
        <v>202</v>
      </c>
      <c r="C19" s="115" t="s">
        <v>203</v>
      </c>
      <c r="D19" s="115"/>
      <c r="E19" s="115" t="s">
        <v>199</v>
      </c>
      <c r="F19" s="120"/>
      <c r="G19" s="116"/>
      <c r="H19" s="115"/>
      <c r="I19" s="117"/>
      <c r="J19" s="118"/>
      <c r="K19" s="115" t="s">
        <v>81</v>
      </c>
      <c r="L19" s="115" t="s">
        <v>89</v>
      </c>
      <c r="M19" s="115"/>
      <c r="N19" s="115"/>
      <c r="O19" s="115"/>
      <c r="P19" s="119"/>
      <c r="Q19" s="115"/>
      <c r="R19" s="115"/>
      <c r="S19" s="117"/>
      <c r="T19" s="116"/>
      <c r="U19" s="115"/>
      <c r="V19" s="115"/>
      <c r="W19" s="115"/>
      <c r="X19" s="115"/>
      <c r="Y19" s="117"/>
      <c r="Z19" s="118"/>
      <c r="AA19" s="115"/>
      <c r="AB19" s="115"/>
      <c r="AC19" s="115"/>
      <c r="AD19" s="120"/>
      <c r="AE19" s="116"/>
      <c r="AF19" s="117"/>
      <c r="AG19" s="118"/>
      <c r="AH19" s="115"/>
      <c r="AI19" s="120"/>
      <c r="AJ19" s="121"/>
    </row>
    <row r="20" customFormat="false" ht="30" hidden="false" customHeight="true" outlineLevel="0" collapsed="false">
      <c r="A20" s="114" t="n">
        <v>14</v>
      </c>
      <c r="B20" s="115" t="s">
        <v>204</v>
      </c>
      <c r="C20" s="115" t="s">
        <v>205</v>
      </c>
      <c r="D20" s="115"/>
      <c r="E20" s="115" t="s">
        <v>199</v>
      </c>
      <c r="F20" s="120"/>
      <c r="G20" s="116"/>
      <c r="H20" s="115"/>
      <c r="I20" s="117"/>
      <c r="J20" s="118"/>
      <c r="K20" s="115" t="s">
        <v>91</v>
      </c>
      <c r="L20" s="115" t="s">
        <v>89</v>
      </c>
      <c r="M20" s="115"/>
      <c r="N20" s="115"/>
      <c r="O20" s="115"/>
      <c r="P20" s="119"/>
      <c r="Q20" s="115"/>
      <c r="R20" s="115"/>
      <c r="S20" s="117"/>
      <c r="T20" s="116"/>
      <c r="U20" s="115"/>
      <c r="V20" s="115"/>
      <c r="W20" s="115"/>
      <c r="X20" s="115"/>
      <c r="Y20" s="117"/>
      <c r="Z20" s="118"/>
      <c r="AA20" s="115"/>
      <c r="AB20" s="115"/>
      <c r="AC20" s="115"/>
      <c r="AD20" s="120"/>
      <c r="AE20" s="116"/>
      <c r="AF20" s="117"/>
      <c r="AG20" s="118"/>
      <c r="AH20" s="115"/>
      <c r="AI20" s="120"/>
      <c r="AJ20" s="121"/>
    </row>
    <row r="21" customFormat="false" ht="30" hidden="false" customHeight="true" outlineLevel="0" collapsed="false">
      <c r="A21" s="114" t="n">
        <v>15</v>
      </c>
      <c r="B21" s="115" t="s">
        <v>206</v>
      </c>
      <c r="C21" s="115" t="s">
        <v>207</v>
      </c>
      <c r="D21" s="115"/>
      <c r="E21" s="115" t="s">
        <v>199</v>
      </c>
      <c r="F21" s="120"/>
      <c r="G21" s="116"/>
      <c r="H21" s="115"/>
      <c r="I21" s="117"/>
      <c r="J21" s="118"/>
      <c r="K21" s="115" t="s">
        <v>81</v>
      </c>
      <c r="L21" s="115" t="s">
        <v>89</v>
      </c>
      <c r="M21" s="115"/>
      <c r="N21" s="115"/>
      <c r="O21" s="115"/>
      <c r="P21" s="119"/>
      <c r="Q21" s="115"/>
      <c r="R21" s="115"/>
      <c r="S21" s="117"/>
      <c r="T21" s="116"/>
      <c r="U21" s="115"/>
      <c r="V21" s="115"/>
      <c r="W21" s="115"/>
      <c r="X21" s="115"/>
      <c r="Y21" s="117"/>
      <c r="Z21" s="118"/>
      <c r="AA21" s="115"/>
      <c r="AB21" s="115"/>
      <c r="AC21" s="115"/>
      <c r="AD21" s="120"/>
      <c r="AE21" s="116"/>
      <c r="AF21" s="117"/>
      <c r="AG21" s="118"/>
      <c r="AH21" s="115"/>
      <c r="AI21" s="120"/>
      <c r="AJ21" s="121"/>
    </row>
    <row r="22" customFormat="false" ht="30" hidden="false" customHeight="true" outlineLevel="0" collapsed="false">
      <c r="A22" s="114" t="n">
        <v>16</v>
      </c>
      <c r="B22" s="115" t="s">
        <v>208</v>
      </c>
      <c r="C22" s="115" t="s">
        <v>209</v>
      </c>
      <c r="D22" s="115"/>
      <c r="E22" s="115" t="s">
        <v>199</v>
      </c>
      <c r="F22" s="120"/>
      <c r="G22" s="116"/>
      <c r="H22" s="115"/>
      <c r="I22" s="117"/>
      <c r="J22" s="118"/>
      <c r="K22" s="115" t="s">
        <v>91</v>
      </c>
      <c r="L22" s="115" t="s">
        <v>89</v>
      </c>
      <c r="M22" s="115"/>
      <c r="N22" s="115"/>
      <c r="O22" s="115"/>
      <c r="P22" s="119"/>
      <c r="Q22" s="115"/>
      <c r="R22" s="115"/>
      <c r="S22" s="117"/>
      <c r="T22" s="116"/>
      <c r="U22" s="115"/>
      <c r="V22" s="115"/>
      <c r="W22" s="115"/>
      <c r="X22" s="115"/>
      <c r="Y22" s="117"/>
      <c r="Z22" s="118"/>
      <c r="AA22" s="115"/>
      <c r="AB22" s="115"/>
      <c r="AC22" s="115"/>
      <c r="AD22" s="120"/>
      <c r="AE22" s="116"/>
      <c r="AF22" s="117"/>
      <c r="AG22" s="118"/>
      <c r="AH22" s="115"/>
      <c r="AI22" s="120"/>
      <c r="AJ22" s="121"/>
    </row>
    <row r="23" customFormat="false" ht="30" hidden="false" customHeight="true" outlineLevel="0" collapsed="false">
      <c r="A23" s="114" t="n">
        <v>17</v>
      </c>
      <c r="B23" s="115" t="s">
        <v>210</v>
      </c>
      <c r="C23" s="115" t="s">
        <v>211</v>
      </c>
      <c r="D23" s="115"/>
      <c r="E23" s="115" t="s">
        <v>212</v>
      </c>
      <c r="F23" s="120"/>
      <c r="G23" s="116"/>
      <c r="H23" s="115"/>
      <c r="I23" s="117"/>
      <c r="J23" s="118"/>
      <c r="K23" s="115" t="s">
        <v>81</v>
      </c>
      <c r="L23" s="115" t="s">
        <v>89</v>
      </c>
      <c r="M23" s="115"/>
      <c r="N23" s="115"/>
      <c r="O23" s="115"/>
      <c r="P23" s="119"/>
      <c r="Q23" s="115"/>
      <c r="R23" s="115"/>
      <c r="S23" s="117"/>
      <c r="T23" s="116"/>
      <c r="U23" s="115"/>
      <c r="V23" s="115"/>
      <c r="W23" s="115"/>
      <c r="X23" s="115"/>
      <c r="Y23" s="117"/>
      <c r="Z23" s="118"/>
      <c r="AA23" s="115"/>
      <c r="AB23" s="115"/>
      <c r="AC23" s="115"/>
      <c r="AD23" s="120"/>
      <c r="AE23" s="116"/>
      <c r="AF23" s="117"/>
      <c r="AG23" s="118"/>
      <c r="AH23" s="115"/>
      <c r="AI23" s="120"/>
      <c r="AJ23" s="121"/>
    </row>
    <row r="24" customFormat="false" ht="30" hidden="false" customHeight="true" outlineLevel="0" collapsed="false">
      <c r="A24" s="114" t="n">
        <v>18</v>
      </c>
      <c r="B24" s="115" t="s">
        <v>213</v>
      </c>
      <c r="C24" s="115" t="s">
        <v>214</v>
      </c>
      <c r="D24" s="115"/>
      <c r="E24" s="115" t="s">
        <v>212</v>
      </c>
      <c r="F24" s="120"/>
      <c r="G24" s="116"/>
      <c r="H24" s="115"/>
      <c r="I24" s="117"/>
      <c r="J24" s="118"/>
      <c r="K24" s="115" t="s">
        <v>91</v>
      </c>
      <c r="L24" s="115" t="s">
        <v>89</v>
      </c>
      <c r="M24" s="115"/>
      <c r="N24" s="115"/>
      <c r="O24" s="115"/>
      <c r="P24" s="119"/>
      <c r="Q24" s="115"/>
      <c r="R24" s="115"/>
      <c r="S24" s="117"/>
      <c r="T24" s="116"/>
      <c r="U24" s="115"/>
      <c r="V24" s="115"/>
      <c r="W24" s="115"/>
      <c r="X24" s="115"/>
      <c r="Y24" s="117"/>
      <c r="Z24" s="118"/>
      <c r="AA24" s="115"/>
      <c r="AB24" s="115"/>
      <c r="AC24" s="115"/>
      <c r="AD24" s="120"/>
      <c r="AE24" s="116"/>
      <c r="AF24" s="117"/>
      <c r="AG24" s="118"/>
      <c r="AH24" s="115"/>
      <c r="AI24" s="120"/>
      <c r="AJ24" s="121"/>
    </row>
    <row r="25" customFormat="false" ht="30" hidden="false" customHeight="true" outlineLevel="0" collapsed="false">
      <c r="A25" s="114" t="n">
        <v>19</v>
      </c>
      <c r="B25" s="115" t="s">
        <v>215</v>
      </c>
      <c r="C25" s="115" t="s">
        <v>216</v>
      </c>
      <c r="D25" s="115"/>
      <c r="E25" s="115" t="s">
        <v>217</v>
      </c>
      <c r="F25" s="120"/>
      <c r="G25" s="116"/>
      <c r="H25" s="115"/>
      <c r="I25" s="117"/>
      <c r="J25" s="118"/>
      <c r="K25" s="115" t="s">
        <v>81</v>
      </c>
      <c r="L25" s="115" t="s">
        <v>99</v>
      </c>
      <c r="M25" s="115"/>
      <c r="N25" s="115"/>
      <c r="O25" s="115"/>
      <c r="P25" s="119"/>
      <c r="Q25" s="115"/>
      <c r="R25" s="115"/>
      <c r="S25" s="117"/>
      <c r="T25" s="116"/>
      <c r="U25" s="115"/>
      <c r="V25" s="115"/>
      <c r="W25" s="115"/>
      <c r="X25" s="115"/>
      <c r="Y25" s="117"/>
      <c r="Z25" s="118"/>
      <c r="AA25" s="115"/>
      <c r="AB25" s="115"/>
      <c r="AC25" s="115"/>
      <c r="AD25" s="120"/>
      <c r="AE25" s="116"/>
      <c r="AF25" s="117"/>
      <c r="AG25" s="118"/>
      <c r="AH25" s="115"/>
      <c r="AI25" s="120"/>
      <c r="AJ25" s="121"/>
    </row>
    <row r="26" customFormat="false" ht="30" hidden="false" customHeight="true" outlineLevel="0" collapsed="false">
      <c r="A26" s="114" t="n">
        <v>20</v>
      </c>
      <c r="B26" s="115" t="s">
        <v>218</v>
      </c>
      <c r="C26" s="115" t="s">
        <v>219</v>
      </c>
      <c r="D26" s="115"/>
      <c r="E26" s="115" t="s">
        <v>220</v>
      </c>
      <c r="F26" s="120"/>
      <c r="G26" s="116"/>
      <c r="H26" s="115"/>
      <c r="I26" s="117"/>
      <c r="J26" s="118"/>
      <c r="K26" s="115" t="s">
        <v>91</v>
      </c>
      <c r="L26" s="115" t="s">
        <v>89</v>
      </c>
      <c r="M26" s="115"/>
      <c r="N26" s="115"/>
      <c r="O26" s="115"/>
      <c r="P26" s="119"/>
      <c r="Q26" s="115"/>
      <c r="R26" s="115"/>
      <c r="S26" s="117"/>
      <c r="T26" s="116"/>
      <c r="U26" s="115"/>
      <c r="V26" s="115"/>
      <c r="W26" s="115"/>
      <c r="X26" s="115"/>
      <c r="Y26" s="117"/>
      <c r="Z26" s="118"/>
      <c r="AA26" s="115"/>
      <c r="AB26" s="115"/>
      <c r="AC26" s="115"/>
      <c r="AD26" s="120"/>
      <c r="AE26" s="116"/>
      <c r="AF26" s="117"/>
      <c r="AG26" s="118"/>
      <c r="AH26" s="115"/>
      <c r="AI26" s="120"/>
      <c r="AJ26" s="121"/>
    </row>
    <row r="27" customFormat="false" ht="30" hidden="false" customHeight="true" outlineLevel="0" collapsed="false">
      <c r="A27" s="114" t="n">
        <v>21</v>
      </c>
      <c r="B27" s="115" t="s">
        <v>221</v>
      </c>
      <c r="C27" s="115" t="s">
        <v>222</v>
      </c>
      <c r="D27" s="115"/>
      <c r="E27" s="115" t="s">
        <v>223</v>
      </c>
      <c r="F27" s="120"/>
      <c r="G27" s="116"/>
      <c r="H27" s="115"/>
      <c r="I27" s="117"/>
      <c r="J27" s="118"/>
      <c r="K27" s="115" t="s">
        <v>81</v>
      </c>
      <c r="L27" s="115" t="s">
        <v>89</v>
      </c>
      <c r="M27" s="115"/>
      <c r="N27" s="115"/>
      <c r="O27" s="115"/>
      <c r="P27" s="119"/>
      <c r="Q27" s="115"/>
      <c r="R27" s="115"/>
      <c r="S27" s="117"/>
      <c r="T27" s="116"/>
      <c r="U27" s="115"/>
      <c r="V27" s="115"/>
      <c r="W27" s="115"/>
      <c r="X27" s="115"/>
      <c r="Y27" s="117"/>
      <c r="Z27" s="118"/>
      <c r="AA27" s="115"/>
      <c r="AB27" s="115"/>
      <c r="AC27" s="115"/>
      <c r="AD27" s="120"/>
      <c r="AE27" s="116"/>
      <c r="AF27" s="117"/>
      <c r="AG27" s="118"/>
      <c r="AH27" s="115"/>
      <c r="AI27" s="120"/>
      <c r="AJ27" s="121"/>
      <c r="AX27" s="48"/>
    </row>
    <row r="28" customFormat="false" ht="30" hidden="false" customHeight="true" outlineLevel="0" collapsed="false">
      <c r="A28" s="114" t="n">
        <v>22</v>
      </c>
      <c r="B28" s="115" t="s">
        <v>224</v>
      </c>
      <c r="C28" s="115" t="s">
        <v>225</v>
      </c>
      <c r="D28" s="115"/>
      <c r="E28" s="115" t="s">
        <v>223</v>
      </c>
      <c r="F28" s="120"/>
      <c r="G28" s="116"/>
      <c r="H28" s="115"/>
      <c r="I28" s="117"/>
      <c r="J28" s="118"/>
      <c r="K28" s="115" t="s">
        <v>81</v>
      </c>
      <c r="L28" s="115" t="s">
        <v>89</v>
      </c>
      <c r="M28" s="115"/>
      <c r="N28" s="115"/>
      <c r="O28" s="115"/>
      <c r="P28" s="119"/>
      <c r="Q28" s="115"/>
      <c r="R28" s="115"/>
      <c r="S28" s="117"/>
      <c r="T28" s="116"/>
      <c r="U28" s="115"/>
      <c r="V28" s="115"/>
      <c r="W28" s="115"/>
      <c r="X28" s="115"/>
      <c r="Y28" s="117"/>
      <c r="Z28" s="118"/>
      <c r="AA28" s="115"/>
      <c r="AB28" s="115"/>
      <c r="AC28" s="115"/>
      <c r="AD28" s="120"/>
      <c r="AE28" s="116"/>
      <c r="AF28" s="117"/>
      <c r="AG28" s="118"/>
      <c r="AH28" s="115"/>
      <c r="AI28" s="120"/>
      <c r="AJ28" s="121"/>
    </row>
    <row r="29" customFormat="false" ht="30" hidden="false" customHeight="true" outlineLevel="0" collapsed="false">
      <c r="A29" s="114" t="n">
        <v>23</v>
      </c>
      <c r="B29" s="115" t="s">
        <v>226</v>
      </c>
      <c r="C29" s="115" t="s">
        <v>227</v>
      </c>
      <c r="D29" s="115"/>
      <c r="E29" s="115" t="s">
        <v>228</v>
      </c>
      <c r="F29" s="120"/>
      <c r="G29" s="116"/>
      <c r="H29" s="115"/>
      <c r="I29" s="117"/>
      <c r="J29" s="118"/>
      <c r="K29" s="115" t="s">
        <v>81</v>
      </c>
      <c r="L29" s="115" t="s">
        <v>89</v>
      </c>
      <c r="M29" s="115"/>
      <c r="N29" s="115"/>
      <c r="O29" s="115"/>
      <c r="P29" s="119"/>
      <c r="Q29" s="115"/>
      <c r="R29" s="115"/>
      <c r="S29" s="117"/>
      <c r="T29" s="116"/>
      <c r="U29" s="115"/>
      <c r="V29" s="115"/>
      <c r="W29" s="115"/>
      <c r="X29" s="115"/>
      <c r="Y29" s="117"/>
      <c r="Z29" s="118"/>
      <c r="AA29" s="115"/>
      <c r="AB29" s="115"/>
      <c r="AC29" s="115"/>
      <c r="AD29" s="120"/>
      <c r="AE29" s="116"/>
      <c r="AF29" s="117"/>
      <c r="AG29" s="118"/>
      <c r="AH29" s="115"/>
      <c r="AI29" s="120"/>
      <c r="AJ29" s="121"/>
    </row>
    <row r="30" customFormat="false" ht="30" hidden="false" customHeight="true" outlineLevel="0" collapsed="false">
      <c r="A30" s="114" t="n">
        <v>24</v>
      </c>
      <c r="B30" s="115" t="s">
        <v>229</v>
      </c>
      <c r="C30" s="115" t="s">
        <v>230</v>
      </c>
      <c r="D30" s="115"/>
      <c r="E30" s="115" t="s">
        <v>228</v>
      </c>
      <c r="F30" s="120"/>
      <c r="G30" s="116"/>
      <c r="H30" s="115"/>
      <c r="I30" s="117"/>
      <c r="J30" s="118"/>
      <c r="K30" s="115" t="s">
        <v>91</v>
      </c>
      <c r="L30" s="115" t="s">
        <v>89</v>
      </c>
      <c r="M30" s="115"/>
      <c r="N30" s="115"/>
      <c r="O30" s="115"/>
      <c r="P30" s="119"/>
      <c r="Q30" s="115"/>
      <c r="R30" s="115"/>
      <c r="S30" s="117"/>
      <c r="T30" s="116"/>
      <c r="U30" s="115"/>
      <c r="V30" s="115"/>
      <c r="W30" s="115"/>
      <c r="X30" s="115"/>
      <c r="Y30" s="117"/>
      <c r="Z30" s="118"/>
      <c r="AA30" s="115"/>
      <c r="AB30" s="115"/>
      <c r="AC30" s="115"/>
      <c r="AD30" s="120"/>
      <c r="AE30" s="116"/>
      <c r="AF30" s="117"/>
      <c r="AG30" s="118"/>
      <c r="AH30" s="115"/>
      <c r="AI30" s="120"/>
      <c r="AJ30" s="121"/>
    </row>
    <row r="31" customFormat="false" ht="30" hidden="false" customHeight="true" outlineLevel="0" collapsed="false">
      <c r="A31" s="114" t="n">
        <v>25</v>
      </c>
      <c r="B31" s="122" t="s">
        <v>231</v>
      </c>
      <c r="C31" s="115" t="s">
        <v>232</v>
      </c>
      <c r="D31" s="115"/>
      <c r="E31" s="123" t="s">
        <v>233</v>
      </c>
      <c r="F31" s="120"/>
      <c r="G31" s="116"/>
      <c r="H31" s="115"/>
      <c r="I31" s="117"/>
      <c r="J31" s="118"/>
      <c r="K31" s="115" t="s">
        <v>91</v>
      </c>
      <c r="L31" s="115" t="s">
        <v>89</v>
      </c>
      <c r="M31" s="115"/>
      <c r="N31" s="115"/>
      <c r="O31" s="115"/>
      <c r="P31" s="119"/>
      <c r="Q31" s="115"/>
      <c r="R31" s="115"/>
      <c r="S31" s="117"/>
      <c r="T31" s="116"/>
      <c r="U31" s="115"/>
      <c r="V31" s="115"/>
      <c r="W31" s="115"/>
      <c r="X31" s="115"/>
      <c r="Y31" s="117"/>
      <c r="Z31" s="118"/>
      <c r="AA31" s="115"/>
      <c r="AB31" s="115"/>
      <c r="AC31" s="115"/>
      <c r="AD31" s="120"/>
      <c r="AE31" s="116"/>
      <c r="AF31" s="117"/>
      <c r="AG31" s="118"/>
      <c r="AH31" s="115"/>
      <c r="AI31" s="120"/>
      <c r="AJ31" s="121"/>
    </row>
    <row r="32" customFormat="false" ht="30" hidden="false" customHeight="true" outlineLevel="0" collapsed="false">
      <c r="A32" s="114" t="n">
        <v>26</v>
      </c>
      <c r="B32" s="122" t="s">
        <v>234</v>
      </c>
      <c r="C32" s="115" t="s">
        <v>235</v>
      </c>
      <c r="D32" s="115"/>
      <c r="E32" s="123" t="s">
        <v>233</v>
      </c>
      <c r="F32" s="120"/>
      <c r="G32" s="116"/>
      <c r="H32" s="115"/>
      <c r="I32" s="117"/>
      <c r="J32" s="118"/>
      <c r="K32" s="115" t="s">
        <v>91</v>
      </c>
      <c r="L32" s="115" t="s">
        <v>89</v>
      </c>
      <c r="M32" s="115"/>
      <c r="N32" s="115"/>
      <c r="O32" s="115"/>
      <c r="P32" s="119"/>
      <c r="Q32" s="115"/>
      <c r="R32" s="115"/>
      <c r="S32" s="117"/>
      <c r="T32" s="116"/>
      <c r="U32" s="115"/>
      <c r="V32" s="115"/>
      <c r="W32" s="115"/>
      <c r="X32" s="115"/>
      <c r="Y32" s="117"/>
      <c r="Z32" s="118"/>
      <c r="AA32" s="115"/>
      <c r="AB32" s="115"/>
      <c r="AC32" s="115"/>
      <c r="AD32" s="120"/>
      <c r="AE32" s="116"/>
      <c r="AF32" s="117"/>
      <c r="AG32" s="118"/>
      <c r="AH32" s="115"/>
      <c r="AI32" s="120"/>
      <c r="AJ32" s="121"/>
    </row>
    <row r="33" customFormat="false" ht="30" hidden="false" customHeight="true" outlineLevel="0" collapsed="false">
      <c r="A33" s="114" t="n">
        <v>27</v>
      </c>
      <c r="B33" s="122" t="s">
        <v>236</v>
      </c>
      <c r="C33" s="115" t="s">
        <v>237</v>
      </c>
      <c r="D33" s="115"/>
      <c r="E33" s="123" t="s">
        <v>233</v>
      </c>
      <c r="F33" s="120"/>
      <c r="G33" s="116"/>
      <c r="H33" s="115"/>
      <c r="I33" s="117"/>
      <c r="J33" s="118"/>
      <c r="K33" s="115" t="s">
        <v>91</v>
      </c>
      <c r="L33" s="115" t="s">
        <v>89</v>
      </c>
      <c r="M33" s="115"/>
      <c r="N33" s="115"/>
      <c r="O33" s="115"/>
      <c r="P33" s="119"/>
      <c r="Q33" s="115"/>
      <c r="R33" s="115"/>
      <c r="S33" s="117"/>
      <c r="T33" s="116"/>
      <c r="U33" s="115"/>
      <c r="V33" s="115"/>
      <c r="W33" s="115"/>
      <c r="X33" s="115"/>
      <c r="Y33" s="117"/>
      <c r="Z33" s="118"/>
      <c r="AA33" s="115"/>
      <c r="AB33" s="115"/>
      <c r="AC33" s="115"/>
      <c r="AD33" s="120"/>
      <c r="AE33" s="116"/>
      <c r="AF33" s="117"/>
      <c r="AG33" s="118"/>
      <c r="AH33" s="115"/>
      <c r="AI33" s="120"/>
      <c r="AJ33" s="121"/>
    </row>
    <row r="34" customFormat="false" ht="30" hidden="false" customHeight="true" outlineLevel="0" collapsed="false">
      <c r="A34" s="114" t="n">
        <v>28</v>
      </c>
      <c r="B34" s="122" t="s">
        <v>238</v>
      </c>
      <c r="C34" s="115" t="s">
        <v>239</v>
      </c>
      <c r="D34" s="115"/>
      <c r="E34" s="123" t="s">
        <v>233</v>
      </c>
      <c r="F34" s="120"/>
      <c r="G34" s="116"/>
      <c r="H34" s="115"/>
      <c r="I34" s="117"/>
      <c r="J34" s="118"/>
      <c r="K34" s="115" t="s">
        <v>91</v>
      </c>
      <c r="L34" s="115" t="s">
        <v>89</v>
      </c>
      <c r="M34" s="115"/>
      <c r="N34" s="115"/>
      <c r="O34" s="115"/>
      <c r="P34" s="119"/>
      <c r="Q34" s="115"/>
      <c r="R34" s="115"/>
      <c r="S34" s="117"/>
      <c r="T34" s="116"/>
      <c r="U34" s="115"/>
      <c r="V34" s="115"/>
      <c r="W34" s="115"/>
      <c r="X34" s="115"/>
      <c r="Y34" s="117"/>
      <c r="Z34" s="118"/>
      <c r="AA34" s="115"/>
      <c r="AB34" s="115"/>
      <c r="AC34" s="115"/>
      <c r="AD34" s="120"/>
      <c r="AE34" s="116"/>
      <c r="AF34" s="117"/>
      <c r="AG34" s="118"/>
      <c r="AH34" s="115"/>
      <c r="AI34" s="120"/>
      <c r="AJ34" s="121"/>
    </row>
    <row r="35" customFormat="false" ht="30" hidden="false" customHeight="true" outlineLevel="0" collapsed="false">
      <c r="A35" s="114" t="n">
        <v>29</v>
      </c>
      <c r="B35" s="122" t="s">
        <v>240</v>
      </c>
      <c r="C35" s="115" t="s">
        <v>241</v>
      </c>
      <c r="D35" s="115"/>
      <c r="E35" s="123" t="s">
        <v>233</v>
      </c>
      <c r="F35" s="120"/>
      <c r="G35" s="116"/>
      <c r="H35" s="115"/>
      <c r="I35" s="117"/>
      <c r="J35" s="118"/>
      <c r="K35" s="115" t="s">
        <v>91</v>
      </c>
      <c r="L35" s="115" t="s">
        <v>89</v>
      </c>
      <c r="M35" s="115"/>
      <c r="N35" s="115"/>
      <c r="O35" s="115"/>
      <c r="P35" s="119"/>
      <c r="Q35" s="115"/>
      <c r="R35" s="115"/>
      <c r="S35" s="117"/>
      <c r="T35" s="116"/>
      <c r="U35" s="115"/>
      <c r="V35" s="115"/>
      <c r="W35" s="115"/>
      <c r="X35" s="115"/>
      <c r="Y35" s="117"/>
      <c r="Z35" s="118"/>
      <c r="AA35" s="115"/>
      <c r="AB35" s="115"/>
      <c r="AC35" s="115"/>
      <c r="AD35" s="120"/>
      <c r="AE35" s="116"/>
      <c r="AF35" s="117"/>
      <c r="AG35" s="118"/>
      <c r="AH35" s="115"/>
      <c r="AI35" s="120"/>
      <c r="AJ35" s="121"/>
    </row>
    <row r="36" customFormat="false" ht="30" hidden="false" customHeight="true" outlineLevel="0" collapsed="false">
      <c r="A36" s="114" t="n">
        <v>30</v>
      </c>
      <c r="B36" s="122" t="s">
        <v>242</v>
      </c>
      <c r="C36" s="115" t="s">
        <v>243</v>
      </c>
      <c r="D36" s="115"/>
      <c r="E36" s="123" t="s">
        <v>233</v>
      </c>
      <c r="F36" s="120"/>
      <c r="G36" s="116"/>
      <c r="H36" s="115"/>
      <c r="I36" s="117"/>
      <c r="J36" s="118"/>
      <c r="K36" s="115" t="s">
        <v>81</v>
      </c>
      <c r="L36" s="115" t="s">
        <v>89</v>
      </c>
      <c r="M36" s="115"/>
      <c r="N36" s="115"/>
      <c r="O36" s="115"/>
      <c r="P36" s="119"/>
      <c r="Q36" s="115"/>
      <c r="R36" s="115"/>
      <c r="S36" s="117"/>
      <c r="T36" s="116"/>
      <c r="U36" s="115"/>
      <c r="V36" s="115"/>
      <c r="W36" s="115"/>
      <c r="X36" s="115"/>
      <c r="Y36" s="117"/>
      <c r="Z36" s="118"/>
      <c r="AA36" s="115"/>
      <c r="AB36" s="115"/>
      <c r="AC36" s="115"/>
      <c r="AD36" s="120"/>
      <c r="AE36" s="116"/>
      <c r="AF36" s="117"/>
      <c r="AG36" s="118"/>
      <c r="AH36" s="115"/>
      <c r="AI36" s="120"/>
      <c r="AJ36" s="121"/>
    </row>
    <row r="37" customFormat="false" ht="30" hidden="false" customHeight="true" outlineLevel="0" collapsed="false">
      <c r="A37" s="114" t="n">
        <v>31</v>
      </c>
      <c r="B37" s="115" t="s">
        <v>244</v>
      </c>
      <c r="C37" s="115" t="s">
        <v>245</v>
      </c>
      <c r="D37" s="115"/>
      <c r="E37" s="115" t="s">
        <v>246</v>
      </c>
      <c r="F37" s="120"/>
      <c r="G37" s="116"/>
      <c r="H37" s="115"/>
      <c r="I37" s="117"/>
      <c r="J37" s="118"/>
      <c r="K37" s="115" t="s">
        <v>81</v>
      </c>
      <c r="L37" s="115" t="s">
        <v>89</v>
      </c>
      <c r="M37" s="115"/>
      <c r="N37" s="115"/>
      <c r="O37" s="115"/>
      <c r="P37" s="119"/>
      <c r="Q37" s="115"/>
      <c r="R37" s="115"/>
      <c r="S37" s="117"/>
      <c r="T37" s="116"/>
      <c r="U37" s="115"/>
      <c r="V37" s="115"/>
      <c r="W37" s="115"/>
      <c r="X37" s="115"/>
      <c r="Y37" s="117"/>
      <c r="Z37" s="118"/>
      <c r="AA37" s="115"/>
      <c r="AB37" s="115"/>
      <c r="AC37" s="115"/>
      <c r="AD37" s="120"/>
      <c r="AE37" s="116"/>
      <c r="AF37" s="117"/>
      <c r="AG37" s="118"/>
      <c r="AH37" s="115"/>
      <c r="AI37" s="120"/>
      <c r="AJ37" s="121"/>
    </row>
    <row r="38" customFormat="false" ht="30" hidden="false" customHeight="true" outlineLevel="0" collapsed="false">
      <c r="A38" s="114" t="n">
        <v>32</v>
      </c>
      <c r="B38" s="115" t="s">
        <v>247</v>
      </c>
      <c r="C38" s="115" t="s">
        <v>248</v>
      </c>
      <c r="D38" s="115"/>
      <c r="E38" s="115" t="s">
        <v>246</v>
      </c>
      <c r="F38" s="120"/>
      <c r="G38" s="116"/>
      <c r="H38" s="115"/>
      <c r="I38" s="117"/>
      <c r="J38" s="118"/>
      <c r="K38" s="115" t="s">
        <v>81</v>
      </c>
      <c r="L38" s="115" t="s">
        <v>89</v>
      </c>
      <c r="M38" s="115"/>
      <c r="N38" s="115"/>
      <c r="O38" s="115"/>
      <c r="P38" s="119"/>
      <c r="Q38" s="115"/>
      <c r="R38" s="115"/>
      <c r="S38" s="117"/>
      <c r="T38" s="116"/>
      <c r="U38" s="115"/>
      <c r="V38" s="115"/>
      <c r="W38" s="115"/>
      <c r="X38" s="115"/>
      <c r="Y38" s="117"/>
      <c r="Z38" s="118"/>
      <c r="AA38" s="115"/>
      <c r="AB38" s="115"/>
      <c r="AC38" s="115"/>
      <c r="AD38" s="120"/>
      <c r="AE38" s="116"/>
      <c r="AF38" s="117"/>
      <c r="AG38" s="118"/>
      <c r="AH38" s="115"/>
      <c r="AI38" s="120"/>
      <c r="AJ38" s="121"/>
    </row>
    <row r="39" customFormat="false" ht="30" hidden="false" customHeight="true" outlineLevel="0" collapsed="false">
      <c r="A39" s="114" t="n">
        <v>33</v>
      </c>
      <c r="B39" s="115" t="s">
        <v>249</v>
      </c>
      <c r="C39" s="115" t="s">
        <v>250</v>
      </c>
      <c r="D39" s="115"/>
      <c r="E39" s="115" t="s">
        <v>246</v>
      </c>
      <c r="F39" s="120"/>
      <c r="G39" s="116"/>
      <c r="H39" s="115"/>
      <c r="I39" s="117"/>
      <c r="J39" s="118"/>
      <c r="K39" s="115" t="s">
        <v>81</v>
      </c>
      <c r="L39" s="115" t="s">
        <v>89</v>
      </c>
      <c r="M39" s="115"/>
      <c r="N39" s="115"/>
      <c r="O39" s="115"/>
      <c r="P39" s="119"/>
      <c r="Q39" s="115"/>
      <c r="R39" s="115"/>
      <c r="S39" s="117"/>
      <c r="T39" s="116"/>
      <c r="U39" s="115"/>
      <c r="V39" s="115"/>
      <c r="W39" s="115"/>
      <c r="X39" s="115"/>
      <c r="Y39" s="117"/>
      <c r="Z39" s="118"/>
      <c r="AA39" s="115"/>
      <c r="AB39" s="115"/>
      <c r="AC39" s="115"/>
      <c r="AD39" s="120"/>
      <c r="AE39" s="116"/>
      <c r="AF39" s="117"/>
      <c r="AG39" s="118"/>
      <c r="AH39" s="115"/>
      <c r="AI39" s="120"/>
      <c r="AJ39" s="121"/>
    </row>
    <row r="40" customFormat="false" ht="30" hidden="false" customHeight="true" outlineLevel="0" collapsed="false">
      <c r="A40" s="114" t="n">
        <v>34</v>
      </c>
      <c r="B40" s="115" t="s">
        <v>251</v>
      </c>
      <c r="C40" s="115" t="s">
        <v>252</v>
      </c>
      <c r="D40" s="115"/>
      <c r="E40" s="115" t="s">
        <v>246</v>
      </c>
      <c r="F40" s="120"/>
      <c r="G40" s="116"/>
      <c r="H40" s="115"/>
      <c r="I40" s="117"/>
      <c r="J40" s="118"/>
      <c r="K40" s="115" t="s">
        <v>91</v>
      </c>
      <c r="L40" s="115" t="s">
        <v>89</v>
      </c>
      <c r="M40" s="115"/>
      <c r="N40" s="115"/>
      <c r="O40" s="115"/>
      <c r="P40" s="119"/>
      <c r="Q40" s="115"/>
      <c r="R40" s="115"/>
      <c r="S40" s="117"/>
      <c r="T40" s="116"/>
      <c r="U40" s="115"/>
      <c r="V40" s="115"/>
      <c r="W40" s="115"/>
      <c r="X40" s="115"/>
      <c r="Y40" s="117"/>
      <c r="Z40" s="118"/>
      <c r="AA40" s="115"/>
      <c r="AB40" s="115"/>
      <c r="AC40" s="115"/>
      <c r="AD40" s="120"/>
      <c r="AE40" s="116"/>
      <c r="AF40" s="117"/>
      <c r="AG40" s="118"/>
      <c r="AH40" s="115"/>
      <c r="AI40" s="120"/>
      <c r="AJ40" s="121"/>
    </row>
    <row r="41" customFormat="false" ht="30" hidden="false" customHeight="true" outlineLevel="0" collapsed="false">
      <c r="A41" s="114" t="n">
        <v>35</v>
      </c>
      <c r="B41" s="115" t="s">
        <v>253</v>
      </c>
      <c r="C41" s="115" t="s">
        <v>254</v>
      </c>
      <c r="D41" s="115"/>
      <c r="E41" s="115" t="s">
        <v>246</v>
      </c>
      <c r="F41" s="120"/>
      <c r="G41" s="116"/>
      <c r="H41" s="115"/>
      <c r="I41" s="117"/>
      <c r="J41" s="118"/>
      <c r="K41" s="115" t="s">
        <v>81</v>
      </c>
      <c r="L41" s="115" t="s">
        <v>89</v>
      </c>
      <c r="M41" s="115"/>
      <c r="N41" s="115"/>
      <c r="O41" s="115"/>
      <c r="P41" s="119"/>
      <c r="Q41" s="115"/>
      <c r="R41" s="115"/>
      <c r="S41" s="117"/>
      <c r="T41" s="116"/>
      <c r="U41" s="115"/>
      <c r="V41" s="115"/>
      <c r="W41" s="115"/>
      <c r="X41" s="115"/>
      <c r="Y41" s="117"/>
      <c r="Z41" s="118"/>
      <c r="AA41" s="115"/>
      <c r="AB41" s="115"/>
      <c r="AC41" s="115"/>
      <c r="AD41" s="120"/>
      <c r="AE41" s="116"/>
      <c r="AF41" s="117"/>
      <c r="AG41" s="118"/>
      <c r="AH41" s="115"/>
      <c r="AI41" s="120"/>
      <c r="AJ41" s="121"/>
    </row>
    <row r="42" customFormat="false" ht="30" hidden="false" customHeight="true" outlineLevel="0" collapsed="false">
      <c r="A42" s="114" t="n">
        <v>36</v>
      </c>
      <c r="B42" s="115" t="s">
        <v>255</v>
      </c>
      <c r="C42" s="115" t="s">
        <v>256</v>
      </c>
      <c r="D42" s="115"/>
      <c r="E42" s="115" t="s">
        <v>246</v>
      </c>
      <c r="F42" s="120"/>
      <c r="G42" s="116"/>
      <c r="H42" s="115"/>
      <c r="I42" s="117"/>
      <c r="J42" s="118"/>
      <c r="K42" s="115" t="s">
        <v>91</v>
      </c>
      <c r="L42" s="115" t="s">
        <v>89</v>
      </c>
      <c r="M42" s="115"/>
      <c r="N42" s="115"/>
      <c r="O42" s="115"/>
      <c r="P42" s="119"/>
      <c r="Q42" s="115"/>
      <c r="R42" s="115"/>
      <c r="S42" s="117"/>
      <c r="T42" s="116"/>
      <c r="U42" s="115"/>
      <c r="V42" s="115"/>
      <c r="W42" s="115"/>
      <c r="X42" s="115"/>
      <c r="Y42" s="117"/>
      <c r="Z42" s="118"/>
      <c r="AA42" s="115"/>
      <c r="AB42" s="115"/>
      <c r="AC42" s="115"/>
      <c r="AD42" s="120"/>
      <c r="AE42" s="116"/>
      <c r="AF42" s="117"/>
      <c r="AG42" s="118"/>
      <c r="AH42" s="115"/>
      <c r="AI42" s="120"/>
      <c r="AJ42" s="121"/>
    </row>
    <row r="43" customFormat="false" ht="30" hidden="false" customHeight="true" outlineLevel="0" collapsed="false">
      <c r="A43" s="114" t="n">
        <v>37</v>
      </c>
      <c r="B43" s="115" t="s">
        <v>257</v>
      </c>
      <c r="C43" s="115" t="s">
        <v>258</v>
      </c>
      <c r="D43" s="115"/>
      <c r="E43" s="115" t="s">
        <v>259</v>
      </c>
      <c r="F43" s="120"/>
      <c r="G43" s="116"/>
      <c r="H43" s="115"/>
      <c r="I43" s="117"/>
      <c r="J43" s="118"/>
      <c r="K43" s="115" t="s">
        <v>81</v>
      </c>
      <c r="L43" s="115" t="s">
        <v>89</v>
      </c>
      <c r="M43" s="115"/>
      <c r="N43" s="115"/>
      <c r="O43" s="115"/>
      <c r="P43" s="119"/>
      <c r="Q43" s="115"/>
      <c r="R43" s="115"/>
      <c r="S43" s="117"/>
      <c r="T43" s="116"/>
      <c r="U43" s="115"/>
      <c r="V43" s="115"/>
      <c r="W43" s="115"/>
      <c r="X43" s="115"/>
      <c r="Y43" s="117"/>
      <c r="Z43" s="118"/>
      <c r="AA43" s="115"/>
      <c r="AB43" s="115"/>
      <c r="AC43" s="115"/>
      <c r="AD43" s="120"/>
      <c r="AE43" s="116"/>
      <c r="AF43" s="117"/>
      <c r="AG43" s="118"/>
      <c r="AH43" s="115"/>
      <c r="AI43" s="120"/>
      <c r="AJ43" s="121"/>
    </row>
    <row r="44" customFormat="false" ht="30" hidden="false" customHeight="true" outlineLevel="0" collapsed="false">
      <c r="A44" s="114" t="n">
        <v>38</v>
      </c>
      <c r="B44" s="115" t="s">
        <v>260</v>
      </c>
      <c r="C44" s="115" t="s">
        <v>261</v>
      </c>
      <c r="D44" s="115"/>
      <c r="E44" s="115" t="s">
        <v>259</v>
      </c>
      <c r="F44" s="120"/>
      <c r="G44" s="116"/>
      <c r="H44" s="115"/>
      <c r="I44" s="117"/>
      <c r="J44" s="118"/>
      <c r="K44" s="115" t="s">
        <v>91</v>
      </c>
      <c r="L44" s="115" t="s">
        <v>89</v>
      </c>
      <c r="M44" s="115"/>
      <c r="N44" s="115"/>
      <c r="O44" s="115"/>
      <c r="P44" s="119"/>
      <c r="Q44" s="115"/>
      <c r="R44" s="115"/>
      <c r="S44" s="117"/>
      <c r="T44" s="116"/>
      <c r="U44" s="115"/>
      <c r="V44" s="115"/>
      <c r="W44" s="115"/>
      <c r="X44" s="115"/>
      <c r="Y44" s="117"/>
      <c r="Z44" s="118"/>
      <c r="AA44" s="115"/>
      <c r="AB44" s="115"/>
      <c r="AC44" s="115"/>
      <c r="AD44" s="120"/>
      <c r="AE44" s="116"/>
      <c r="AF44" s="117"/>
      <c r="AG44" s="118"/>
      <c r="AH44" s="115"/>
      <c r="AI44" s="120"/>
      <c r="AJ44" s="121"/>
    </row>
    <row r="45" customFormat="false" ht="30" hidden="false" customHeight="true" outlineLevel="0" collapsed="false">
      <c r="A45" s="114" t="n">
        <v>39</v>
      </c>
      <c r="B45" s="115" t="s">
        <v>262</v>
      </c>
      <c r="C45" s="115" t="s">
        <v>263</v>
      </c>
      <c r="D45" s="115"/>
      <c r="E45" s="115" t="s">
        <v>264</v>
      </c>
      <c r="F45" s="120"/>
      <c r="G45" s="116"/>
      <c r="H45" s="115"/>
      <c r="I45" s="117"/>
      <c r="J45" s="118"/>
      <c r="K45" s="115" t="s">
        <v>81</v>
      </c>
      <c r="L45" s="115" t="s">
        <v>89</v>
      </c>
      <c r="M45" s="115"/>
      <c r="N45" s="115"/>
      <c r="O45" s="115"/>
      <c r="P45" s="119"/>
      <c r="Q45" s="115"/>
      <c r="R45" s="115"/>
      <c r="S45" s="117"/>
      <c r="T45" s="116"/>
      <c r="U45" s="115"/>
      <c r="V45" s="115"/>
      <c r="W45" s="115"/>
      <c r="X45" s="115"/>
      <c r="Y45" s="117"/>
      <c r="Z45" s="118"/>
      <c r="AA45" s="115"/>
      <c r="AB45" s="115"/>
      <c r="AC45" s="115"/>
      <c r="AD45" s="120"/>
      <c r="AE45" s="116"/>
      <c r="AF45" s="117"/>
      <c r="AG45" s="118"/>
      <c r="AH45" s="115"/>
      <c r="AI45" s="120"/>
      <c r="AJ45" s="121"/>
    </row>
    <row r="46" customFormat="false" ht="30" hidden="false" customHeight="true" outlineLevel="0" collapsed="false">
      <c r="A46" s="114" t="n">
        <v>40</v>
      </c>
      <c r="B46" s="115" t="s">
        <v>265</v>
      </c>
      <c r="C46" s="115" t="s">
        <v>266</v>
      </c>
      <c r="D46" s="115"/>
      <c r="E46" s="115" t="s">
        <v>264</v>
      </c>
      <c r="F46" s="120"/>
      <c r="G46" s="116"/>
      <c r="H46" s="115"/>
      <c r="I46" s="117"/>
      <c r="J46" s="118"/>
      <c r="K46" s="115" t="s">
        <v>81</v>
      </c>
      <c r="L46" s="115" t="s">
        <v>89</v>
      </c>
      <c r="M46" s="115"/>
      <c r="N46" s="115"/>
      <c r="O46" s="115"/>
      <c r="P46" s="119"/>
      <c r="Q46" s="115"/>
      <c r="R46" s="115"/>
      <c r="S46" s="117"/>
      <c r="T46" s="116"/>
      <c r="U46" s="115"/>
      <c r="V46" s="115"/>
      <c r="W46" s="115"/>
      <c r="X46" s="115"/>
      <c r="Y46" s="117"/>
      <c r="Z46" s="118"/>
      <c r="AA46" s="115"/>
      <c r="AB46" s="115"/>
      <c r="AC46" s="115"/>
      <c r="AD46" s="120"/>
      <c r="AE46" s="116"/>
      <c r="AF46" s="117"/>
      <c r="AG46" s="118"/>
      <c r="AH46" s="115"/>
      <c r="AI46" s="120"/>
      <c r="AJ46" s="121"/>
    </row>
    <row r="47" customFormat="false" ht="30" hidden="false" customHeight="true" outlineLevel="0" collapsed="false">
      <c r="A47" s="114" t="n">
        <v>41</v>
      </c>
      <c r="B47" s="115" t="s">
        <v>267</v>
      </c>
      <c r="C47" s="115" t="s">
        <v>268</v>
      </c>
      <c r="D47" s="115"/>
      <c r="E47" s="115" t="s">
        <v>264</v>
      </c>
      <c r="F47" s="120"/>
      <c r="G47" s="116"/>
      <c r="H47" s="115"/>
      <c r="I47" s="117"/>
      <c r="J47" s="118"/>
      <c r="K47" s="115" t="s">
        <v>81</v>
      </c>
      <c r="L47" s="115" t="s">
        <v>89</v>
      </c>
      <c r="M47" s="115"/>
      <c r="N47" s="115"/>
      <c r="O47" s="115"/>
      <c r="P47" s="119"/>
      <c r="Q47" s="115"/>
      <c r="R47" s="115"/>
      <c r="S47" s="117"/>
      <c r="T47" s="116"/>
      <c r="U47" s="115"/>
      <c r="V47" s="115"/>
      <c r="W47" s="115"/>
      <c r="X47" s="115"/>
      <c r="Y47" s="117"/>
      <c r="Z47" s="118"/>
      <c r="AA47" s="115"/>
      <c r="AB47" s="115"/>
      <c r="AC47" s="115"/>
      <c r="AD47" s="120"/>
      <c r="AE47" s="116"/>
      <c r="AF47" s="117"/>
      <c r="AG47" s="118"/>
      <c r="AH47" s="115"/>
      <c r="AI47" s="120"/>
      <c r="AJ47" s="121"/>
    </row>
    <row r="48" customFormat="false" ht="30" hidden="false" customHeight="true" outlineLevel="0" collapsed="false">
      <c r="A48" s="114" t="n">
        <v>42</v>
      </c>
      <c r="B48" s="115" t="s">
        <v>269</v>
      </c>
      <c r="C48" s="115" t="s">
        <v>270</v>
      </c>
      <c r="D48" s="115"/>
      <c r="E48" s="115" t="s">
        <v>264</v>
      </c>
      <c r="F48" s="120"/>
      <c r="G48" s="116"/>
      <c r="H48" s="115"/>
      <c r="I48" s="117"/>
      <c r="J48" s="118"/>
      <c r="K48" s="115" t="s">
        <v>81</v>
      </c>
      <c r="L48" s="115" t="s">
        <v>89</v>
      </c>
      <c r="M48" s="115"/>
      <c r="N48" s="115"/>
      <c r="O48" s="115"/>
      <c r="P48" s="119"/>
      <c r="Q48" s="115"/>
      <c r="R48" s="115"/>
      <c r="S48" s="117"/>
      <c r="T48" s="116"/>
      <c r="U48" s="115"/>
      <c r="V48" s="115"/>
      <c r="W48" s="115"/>
      <c r="X48" s="115"/>
      <c r="Y48" s="117"/>
      <c r="Z48" s="118"/>
      <c r="AA48" s="115"/>
      <c r="AB48" s="115"/>
      <c r="AC48" s="115"/>
      <c r="AD48" s="120"/>
      <c r="AE48" s="116"/>
      <c r="AF48" s="117"/>
      <c r="AG48" s="118"/>
      <c r="AH48" s="115"/>
      <c r="AI48" s="120"/>
      <c r="AJ48" s="121"/>
    </row>
    <row r="49" customFormat="false" ht="30" hidden="false" customHeight="true" outlineLevel="0" collapsed="false">
      <c r="A49" s="114" t="n">
        <v>43</v>
      </c>
      <c r="B49" s="115" t="s">
        <v>271</v>
      </c>
      <c r="C49" s="115" t="s">
        <v>272</v>
      </c>
      <c r="D49" s="115"/>
      <c r="E49" s="122" t="s">
        <v>273</v>
      </c>
      <c r="F49" s="120"/>
      <c r="G49" s="116"/>
      <c r="H49" s="115"/>
      <c r="I49" s="117"/>
      <c r="J49" s="118"/>
      <c r="K49" s="122" t="s">
        <v>81</v>
      </c>
      <c r="L49" s="122" t="s">
        <v>89</v>
      </c>
      <c r="M49" s="115"/>
      <c r="N49" s="115"/>
      <c r="O49" s="115"/>
      <c r="P49" s="119"/>
      <c r="Q49" s="115"/>
      <c r="R49" s="115"/>
      <c r="S49" s="117"/>
      <c r="T49" s="116"/>
      <c r="U49" s="115"/>
      <c r="V49" s="115"/>
      <c r="W49" s="115"/>
      <c r="X49" s="115"/>
      <c r="Y49" s="117"/>
      <c r="Z49" s="118"/>
      <c r="AA49" s="115"/>
      <c r="AB49" s="115"/>
      <c r="AC49" s="115"/>
      <c r="AD49" s="120"/>
      <c r="AE49" s="116"/>
      <c r="AF49" s="117"/>
      <c r="AG49" s="118"/>
      <c r="AH49" s="115"/>
      <c r="AI49" s="120"/>
      <c r="AJ49" s="121"/>
    </row>
    <row r="50" customFormat="false" ht="30" hidden="false" customHeight="true" outlineLevel="0" collapsed="false">
      <c r="A50" s="114" t="n">
        <v>44</v>
      </c>
      <c r="B50" s="115" t="s">
        <v>274</v>
      </c>
      <c r="C50" s="115" t="s">
        <v>275</v>
      </c>
      <c r="D50" s="115"/>
      <c r="E50" s="122" t="s">
        <v>276</v>
      </c>
      <c r="F50" s="120"/>
      <c r="G50" s="116"/>
      <c r="H50" s="115"/>
      <c r="I50" s="117"/>
      <c r="J50" s="118"/>
      <c r="K50" s="115"/>
      <c r="L50" s="115" t="s">
        <v>99</v>
      </c>
      <c r="M50" s="115"/>
      <c r="N50" s="115"/>
      <c r="O50" s="115"/>
      <c r="P50" s="119"/>
      <c r="Q50" s="115"/>
      <c r="R50" s="115"/>
      <c r="S50" s="117"/>
      <c r="T50" s="116"/>
      <c r="U50" s="115"/>
      <c r="V50" s="115"/>
      <c r="W50" s="115"/>
      <c r="X50" s="115"/>
      <c r="Y50" s="117"/>
      <c r="Z50" s="118"/>
      <c r="AA50" s="115"/>
      <c r="AB50" s="115"/>
      <c r="AC50" s="115"/>
      <c r="AD50" s="120"/>
      <c r="AE50" s="116"/>
      <c r="AF50" s="117"/>
      <c r="AG50" s="118"/>
      <c r="AH50" s="115"/>
      <c r="AI50" s="120"/>
      <c r="AJ50" s="121"/>
    </row>
    <row r="51" customFormat="false" ht="30" hidden="false" customHeight="true" outlineLevel="0" collapsed="false">
      <c r="A51" s="114" t="n">
        <v>45</v>
      </c>
      <c r="B51" s="115" t="s">
        <v>277</v>
      </c>
      <c r="C51" s="115"/>
      <c r="D51" s="115"/>
      <c r="E51" s="115" t="s">
        <v>278</v>
      </c>
      <c r="F51" s="120"/>
      <c r="G51" s="116"/>
      <c r="H51" s="115"/>
      <c r="I51" s="117"/>
      <c r="J51" s="118"/>
      <c r="K51" s="115" t="s">
        <v>81</v>
      </c>
      <c r="L51" s="115" t="s">
        <v>89</v>
      </c>
      <c r="M51" s="115"/>
      <c r="N51" s="115"/>
      <c r="O51" s="115"/>
      <c r="P51" s="119"/>
      <c r="Q51" s="115"/>
      <c r="R51" s="115"/>
      <c r="S51" s="117"/>
      <c r="T51" s="116"/>
      <c r="U51" s="115"/>
      <c r="V51" s="115"/>
      <c r="W51" s="115"/>
      <c r="X51" s="115"/>
      <c r="Y51" s="117"/>
      <c r="Z51" s="118"/>
      <c r="AA51" s="115"/>
      <c r="AB51" s="115"/>
      <c r="AC51" s="115"/>
      <c r="AD51" s="120"/>
      <c r="AE51" s="116"/>
      <c r="AF51" s="117"/>
      <c r="AG51" s="118"/>
      <c r="AH51" s="115"/>
      <c r="AI51" s="120"/>
      <c r="AJ51" s="121"/>
    </row>
    <row r="52" customFormat="false" ht="30" hidden="false" customHeight="true" outlineLevel="0" collapsed="false">
      <c r="A52" s="114" t="n">
        <v>46</v>
      </c>
      <c r="B52" s="115" t="s">
        <v>279</v>
      </c>
      <c r="C52" s="115" t="s">
        <v>280</v>
      </c>
      <c r="D52" s="115"/>
      <c r="E52" s="115" t="s">
        <v>281</v>
      </c>
      <c r="F52" s="120"/>
      <c r="G52" s="116"/>
      <c r="H52" s="115"/>
      <c r="I52" s="117"/>
      <c r="J52" s="118"/>
      <c r="K52" s="115" t="s">
        <v>91</v>
      </c>
      <c r="L52" s="115" t="s">
        <v>89</v>
      </c>
      <c r="M52" s="115"/>
      <c r="N52" s="115"/>
      <c r="O52" s="115"/>
      <c r="P52" s="119"/>
      <c r="Q52" s="115"/>
      <c r="R52" s="115"/>
      <c r="S52" s="117"/>
      <c r="T52" s="116"/>
      <c r="U52" s="115"/>
      <c r="V52" s="115"/>
      <c r="W52" s="115"/>
      <c r="X52" s="115"/>
      <c r="Y52" s="117"/>
      <c r="Z52" s="118"/>
      <c r="AA52" s="115"/>
      <c r="AB52" s="115"/>
      <c r="AC52" s="115"/>
      <c r="AD52" s="120"/>
      <c r="AE52" s="116"/>
      <c r="AF52" s="117"/>
      <c r="AG52" s="118"/>
      <c r="AH52" s="115"/>
      <c r="AI52" s="120"/>
      <c r="AJ52" s="121"/>
    </row>
    <row r="53" customFormat="false" ht="30" hidden="false" customHeight="true" outlineLevel="0" collapsed="false">
      <c r="A53" s="114" t="n">
        <v>47</v>
      </c>
      <c r="B53" s="115" t="s">
        <v>282</v>
      </c>
      <c r="C53" s="115" t="s">
        <v>283</v>
      </c>
      <c r="D53" s="115"/>
      <c r="E53" s="122" t="s">
        <v>284</v>
      </c>
      <c r="F53" s="120"/>
      <c r="G53" s="116"/>
      <c r="H53" s="115"/>
      <c r="I53" s="117"/>
      <c r="J53" s="118"/>
      <c r="K53" s="115" t="s">
        <v>91</v>
      </c>
      <c r="L53" s="115" t="s">
        <v>89</v>
      </c>
      <c r="M53" s="115"/>
      <c r="N53" s="115"/>
      <c r="O53" s="115"/>
      <c r="P53" s="119"/>
      <c r="Q53" s="115"/>
      <c r="R53" s="115"/>
      <c r="S53" s="117"/>
      <c r="T53" s="116"/>
      <c r="U53" s="115"/>
      <c r="V53" s="115"/>
      <c r="W53" s="115"/>
      <c r="X53" s="115"/>
      <c r="Y53" s="117"/>
      <c r="Z53" s="118"/>
      <c r="AA53" s="115"/>
      <c r="AB53" s="115"/>
      <c r="AC53" s="115"/>
      <c r="AD53" s="120"/>
      <c r="AE53" s="116"/>
      <c r="AF53" s="117"/>
      <c r="AG53" s="118"/>
      <c r="AH53" s="115"/>
      <c r="AI53" s="120"/>
      <c r="AJ53" s="121"/>
    </row>
    <row r="54" customFormat="false" ht="30" hidden="false" customHeight="true" outlineLevel="0" collapsed="false">
      <c r="A54" s="114" t="n">
        <v>48</v>
      </c>
      <c r="B54" s="115" t="s">
        <v>285</v>
      </c>
      <c r="C54" s="115" t="s">
        <v>286</v>
      </c>
      <c r="D54" s="115"/>
      <c r="E54" s="122" t="s">
        <v>287</v>
      </c>
      <c r="F54" s="120"/>
      <c r="G54" s="116"/>
      <c r="H54" s="115"/>
      <c r="I54" s="117"/>
      <c r="J54" s="118"/>
      <c r="K54" s="115"/>
      <c r="L54" s="115" t="s">
        <v>99</v>
      </c>
      <c r="M54" s="115"/>
      <c r="N54" s="115"/>
      <c r="O54" s="115"/>
      <c r="P54" s="119"/>
      <c r="Q54" s="115"/>
      <c r="R54" s="115"/>
      <c r="S54" s="117"/>
      <c r="T54" s="116"/>
      <c r="U54" s="115"/>
      <c r="V54" s="115"/>
      <c r="W54" s="115"/>
      <c r="X54" s="115"/>
      <c r="Y54" s="117"/>
      <c r="Z54" s="118"/>
      <c r="AA54" s="115"/>
      <c r="AB54" s="115"/>
      <c r="AC54" s="115"/>
      <c r="AD54" s="120"/>
      <c r="AE54" s="116"/>
      <c r="AF54" s="117"/>
      <c r="AG54" s="118"/>
      <c r="AH54" s="115"/>
      <c r="AI54" s="120"/>
      <c r="AJ54" s="121"/>
    </row>
    <row r="55" customFormat="false" ht="30" hidden="false" customHeight="true" outlineLevel="0" collapsed="false">
      <c r="A55" s="114" t="n">
        <v>49</v>
      </c>
      <c r="B55" s="115" t="s">
        <v>288</v>
      </c>
      <c r="C55" s="115" t="s">
        <v>289</v>
      </c>
      <c r="D55" s="115"/>
      <c r="E55" s="115" t="s">
        <v>290</v>
      </c>
      <c r="F55" s="120"/>
      <c r="G55" s="116"/>
      <c r="H55" s="115"/>
      <c r="I55" s="117"/>
      <c r="J55" s="118"/>
      <c r="K55" s="115" t="s">
        <v>81</v>
      </c>
      <c r="L55" s="115" t="s">
        <v>89</v>
      </c>
      <c r="M55" s="115"/>
      <c r="N55" s="115"/>
      <c r="O55" s="115"/>
      <c r="P55" s="119"/>
      <c r="Q55" s="115"/>
      <c r="R55" s="115"/>
      <c r="S55" s="117"/>
      <c r="T55" s="116"/>
      <c r="U55" s="115"/>
      <c r="V55" s="115"/>
      <c r="W55" s="115"/>
      <c r="X55" s="115"/>
      <c r="Y55" s="117"/>
      <c r="Z55" s="118"/>
      <c r="AA55" s="115"/>
      <c r="AB55" s="115"/>
      <c r="AC55" s="115"/>
      <c r="AD55" s="120"/>
      <c r="AE55" s="116"/>
      <c r="AF55" s="117"/>
      <c r="AG55" s="118"/>
      <c r="AH55" s="115"/>
      <c r="AI55" s="120"/>
      <c r="AJ55" s="121"/>
    </row>
    <row r="56" customFormat="false" ht="30" hidden="false" customHeight="true" outlineLevel="0" collapsed="false">
      <c r="A56" s="114" t="n">
        <v>50</v>
      </c>
      <c r="B56" s="115" t="s">
        <v>291</v>
      </c>
      <c r="C56" s="115" t="s">
        <v>292</v>
      </c>
      <c r="D56" s="115"/>
      <c r="E56" s="115" t="s">
        <v>290</v>
      </c>
      <c r="F56" s="120"/>
      <c r="G56" s="116"/>
      <c r="H56" s="115"/>
      <c r="I56" s="117"/>
      <c r="J56" s="118"/>
      <c r="K56" s="115" t="s">
        <v>91</v>
      </c>
      <c r="L56" s="115" t="s">
        <v>89</v>
      </c>
      <c r="M56" s="115"/>
      <c r="N56" s="115"/>
      <c r="O56" s="115"/>
      <c r="P56" s="119"/>
      <c r="Q56" s="115"/>
      <c r="R56" s="115"/>
      <c r="S56" s="117"/>
      <c r="T56" s="116"/>
      <c r="U56" s="115"/>
      <c r="V56" s="115"/>
      <c r="W56" s="115"/>
      <c r="X56" s="115"/>
      <c r="Y56" s="117"/>
      <c r="Z56" s="118"/>
      <c r="AA56" s="115"/>
      <c r="AB56" s="115"/>
      <c r="AC56" s="115"/>
      <c r="AD56" s="120"/>
      <c r="AE56" s="116"/>
      <c r="AF56" s="117"/>
      <c r="AG56" s="118"/>
      <c r="AH56" s="115"/>
      <c r="AI56" s="120"/>
      <c r="AJ56" s="121"/>
    </row>
    <row r="57" customFormat="false" ht="30" hidden="false" customHeight="true" outlineLevel="0" collapsed="false">
      <c r="A57" s="114" t="n">
        <v>51</v>
      </c>
      <c r="B57" s="115" t="s">
        <v>293</v>
      </c>
      <c r="C57" s="115" t="s">
        <v>294</v>
      </c>
      <c r="D57" s="115" t="s">
        <v>293</v>
      </c>
      <c r="E57" s="115" t="s">
        <v>293</v>
      </c>
      <c r="F57" s="120"/>
      <c r="G57" s="116"/>
      <c r="H57" s="115"/>
      <c r="I57" s="117"/>
      <c r="J57" s="118"/>
      <c r="K57" s="115" t="s">
        <v>81</v>
      </c>
      <c r="L57" s="115" t="s">
        <v>89</v>
      </c>
      <c r="M57" s="115"/>
      <c r="N57" s="115"/>
      <c r="O57" s="115"/>
      <c r="P57" s="119"/>
      <c r="Q57" s="115"/>
      <c r="R57" s="115"/>
      <c r="S57" s="117"/>
      <c r="T57" s="116"/>
      <c r="U57" s="115"/>
      <c r="V57" s="115"/>
      <c r="W57" s="115"/>
      <c r="X57" s="115"/>
      <c r="Y57" s="117"/>
      <c r="Z57" s="118"/>
      <c r="AA57" s="115"/>
      <c r="AB57" s="115"/>
      <c r="AC57" s="115"/>
      <c r="AD57" s="120"/>
      <c r="AE57" s="116"/>
      <c r="AF57" s="117"/>
      <c r="AG57" s="118"/>
      <c r="AH57" s="115"/>
      <c r="AI57" s="120"/>
      <c r="AJ57" s="121"/>
    </row>
    <row r="58" customFormat="false" ht="30" hidden="false" customHeight="true" outlineLevel="0" collapsed="false">
      <c r="A58" s="114" t="n">
        <v>52</v>
      </c>
      <c r="B58" s="115"/>
      <c r="C58" s="115"/>
      <c r="D58" s="115"/>
      <c r="E58" s="115"/>
      <c r="F58" s="120"/>
      <c r="G58" s="116"/>
      <c r="H58" s="115"/>
      <c r="I58" s="117"/>
      <c r="J58" s="118"/>
      <c r="K58" s="115"/>
      <c r="L58" s="115"/>
      <c r="M58" s="115"/>
      <c r="N58" s="115"/>
      <c r="O58" s="115"/>
      <c r="P58" s="119"/>
      <c r="Q58" s="115"/>
      <c r="R58" s="115"/>
      <c r="S58" s="117"/>
      <c r="T58" s="116"/>
      <c r="U58" s="115"/>
      <c r="V58" s="115"/>
      <c r="W58" s="115"/>
      <c r="X58" s="115"/>
      <c r="Y58" s="117"/>
      <c r="Z58" s="118"/>
      <c r="AA58" s="115"/>
      <c r="AB58" s="115"/>
      <c r="AC58" s="115"/>
      <c r="AD58" s="120"/>
      <c r="AE58" s="116"/>
      <c r="AF58" s="117"/>
      <c r="AG58" s="118"/>
      <c r="AH58" s="115"/>
      <c r="AI58" s="120"/>
      <c r="AJ58" s="121"/>
    </row>
    <row r="59" customFormat="false" ht="30" hidden="false" customHeight="true" outlineLevel="0" collapsed="false">
      <c r="A59" s="114" t="n">
        <v>53</v>
      </c>
      <c r="B59" s="115"/>
      <c r="C59" s="115"/>
      <c r="D59" s="115"/>
      <c r="E59" s="115"/>
      <c r="F59" s="120"/>
      <c r="G59" s="116"/>
      <c r="H59" s="115"/>
      <c r="I59" s="117"/>
      <c r="J59" s="118"/>
      <c r="K59" s="115"/>
      <c r="L59" s="115"/>
      <c r="M59" s="115"/>
      <c r="N59" s="115"/>
      <c r="O59" s="115"/>
      <c r="P59" s="119"/>
      <c r="Q59" s="115"/>
      <c r="R59" s="115"/>
      <c r="S59" s="117"/>
      <c r="T59" s="116"/>
      <c r="U59" s="115"/>
      <c r="V59" s="115"/>
      <c r="W59" s="115"/>
      <c r="X59" s="115"/>
      <c r="Y59" s="117"/>
      <c r="Z59" s="118"/>
      <c r="AA59" s="115"/>
      <c r="AB59" s="115"/>
      <c r="AC59" s="115"/>
      <c r="AD59" s="120"/>
      <c r="AE59" s="116"/>
      <c r="AF59" s="117"/>
      <c r="AG59" s="118"/>
      <c r="AH59" s="115"/>
      <c r="AI59" s="120"/>
      <c r="AJ59" s="121"/>
    </row>
    <row r="60" customFormat="false" ht="30" hidden="false" customHeight="true" outlineLevel="0" collapsed="false">
      <c r="A60" s="114" t="n">
        <v>54</v>
      </c>
      <c r="B60" s="115"/>
      <c r="C60" s="115"/>
      <c r="D60" s="115"/>
      <c r="E60" s="115"/>
      <c r="F60" s="120"/>
      <c r="G60" s="116"/>
      <c r="H60" s="115"/>
      <c r="I60" s="117"/>
      <c r="J60" s="118"/>
      <c r="K60" s="115"/>
      <c r="L60" s="115"/>
      <c r="M60" s="115"/>
      <c r="N60" s="115"/>
      <c r="O60" s="115"/>
      <c r="P60" s="119"/>
      <c r="Q60" s="115"/>
      <c r="R60" s="115"/>
      <c r="S60" s="117"/>
      <c r="T60" s="116"/>
      <c r="U60" s="115"/>
      <c r="V60" s="115"/>
      <c r="W60" s="115"/>
      <c r="X60" s="115"/>
      <c r="Y60" s="117"/>
      <c r="Z60" s="118"/>
      <c r="AA60" s="115"/>
      <c r="AB60" s="115"/>
      <c r="AC60" s="115"/>
      <c r="AD60" s="120"/>
      <c r="AE60" s="116"/>
      <c r="AF60" s="117"/>
      <c r="AG60" s="118"/>
      <c r="AH60" s="115"/>
      <c r="AI60" s="120"/>
      <c r="AJ60" s="121"/>
    </row>
    <row r="61" customFormat="false" ht="30" hidden="false" customHeight="true" outlineLevel="0" collapsed="false">
      <c r="A61" s="114" t="n">
        <v>55</v>
      </c>
      <c r="B61" s="115"/>
      <c r="C61" s="115"/>
      <c r="D61" s="115"/>
      <c r="E61" s="115"/>
      <c r="F61" s="120"/>
      <c r="G61" s="116"/>
      <c r="H61" s="115"/>
      <c r="I61" s="117"/>
      <c r="J61" s="118"/>
      <c r="K61" s="115"/>
      <c r="L61" s="115"/>
      <c r="M61" s="115"/>
      <c r="N61" s="115"/>
      <c r="O61" s="115"/>
      <c r="P61" s="119"/>
      <c r="Q61" s="115"/>
      <c r="R61" s="115"/>
      <c r="S61" s="117"/>
      <c r="T61" s="116"/>
      <c r="U61" s="115"/>
      <c r="V61" s="115"/>
      <c r="W61" s="115"/>
      <c r="X61" s="115"/>
      <c r="Y61" s="117"/>
      <c r="Z61" s="118"/>
      <c r="AA61" s="115"/>
      <c r="AB61" s="115"/>
      <c r="AC61" s="115"/>
      <c r="AD61" s="120"/>
      <c r="AE61" s="116"/>
      <c r="AF61" s="117"/>
      <c r="AG61" s="118"/>
      <c r="AH61" s="115"/>
      <c r="AI61" s="120"/>
      <c r="AJ61" s="121"/>
    </row>
    <row r="62" customFormat="false" ht="30" hidden="false" customHeight="true" outlineLevel="0" collapsed="false">
      <c r="A62" s="114" t="n">
        <v>56</v>
      </c>
      <c r="B62" s="115"/>
      <c r="C62" s="115"/>
      <c r="D62" s="115"/>
      <c r="E62" s="115"/>
      <c r="F62" s="120"/>
      <c r="G62" s="116"/>
      <c r="H62" s="115"/>
      <c r="I62" s="117"/>
      <c r="J62" s="118"/>
      <c r="K62" s="115"/>
      <c r="L62" s="115"/>
      <c r="M62" s="115"/>
      <c r="N62" s="115"/>
      <c r="O62" s="115"/>
      <c r="P62" s="119"/>
      <c r="Q62" s="115"/>
      <c r="R62" s="115"/>
      <c r="S62" s="117"/>
      <c r="T62" s="116"/>
      <c r="U62" s="115"/>
      <c r="V62" s="115"/>
      <c r="W62" s="115"/>
      <c r="X62" s="115"/>
      <c r="Y62" s="117"/>
      <c r="Z62" s="118"/>
      <c r="AA62" s="115"/>
      <c r="AB62" s="115"/>
      <c r="AC62" s="115"/>
      <c r="AD62" s="120"/>
      <c r="AE62" s="116"/>
      <c r="AF62" s="117"/>
      <c r="AG62" s="118"/>
      <c r="AH62" s="115"/>
      <c r="AI62" s="120"/>
      <c r="AJ62" s="121"/>
    </row>
    <row r="63" customFormat="false" ht="30" hidden="false" customHeight="true" outlineLevel="0" collapsed="false">
      <c r="A63" s="114" t="n">
        <v>57</v>
      </c>
      <c r="B63" s="115"/>
      <c r="C63" s="115"/>
      <c r="D63" s="115"/>
      <c r="E63" s="115"/>
      <c r="F63" s="120"/>
      <c r="G63" s="116"/>
      <c r="H63" s="115"/>
      <c r="I63" s="117"/>
      <c r="J63" s="118"/>
      <c r="K63" s="115"/>
      <c r="L63" s="115"/>
      <c r="M63" s="115"/>
      <c r="N63" s="115"/>
      <c r="O63" s="115"/>
      <c r="P63" s="119"/>
      <c r="Q63" s="115"/>
      <c r="R63" s="115"/>
      <c r="S63" s="117"/>
      <c r="T63" s="116"/>
      <c r="U63" s="115"/>
      <c r="V63" s="115"/>
      <c r="W63" s="115"/>
      <c r="X63" s="115"/>
      <c r="Y63" s="117"/>
      <c r="Z63" s="118"/>
      <c r="AA63" s="115"/>
      <c r="AB63" s="115"/>
      <c r="AC63" s="115"/>
      <c r="AD63" s="120"/>
      <c r="AE63" s="116"/>
      <c r="AF63" s="117"/>
      <c r="AG63" s="118"/>
      <c r="AH63" s="115"/>
      <c r="AI63" s="120"/>
      <c r="AJ63" s="121"/>
    </row>
    <row r="64" customFormat="false" ht="30" hidden="false" customHeight="true" outlineLevel="0" collapsed="false">
      <c r="A64" s="114" t="n">
        <v>58</v>
      </c>
      <c r="B64" s="115"/>
      <c r="C64" s="115"/>
      <c r="D64" s="115"/>
      <c r="E64" s="115"/>
      <c r="F64" s="120"/>
      <c r="G64" s="116"/>
      <c r="H64" s="115"/>
      <c r="I64" s="117"/>
      <c r="J64" s="118"/>
      <c r="K64" s="115"/>
      <c r="L64" s="115"/>
      <c r="M64" s="115"/>
      <c r="N64" s="115"/>
      <c r="O64" s="115"/>
      <c r="P64" s="119"/>
      <c r="Q64" s="115"/>
      <c r="R64" s="115"/>
      <c r="S64" s="117"/>
      <c r="T64" s="116"/>
      <c r="U64" s="115"/>
      <c r="V64" s="115"/>
      <c r="W64" s="115"/>
      <c r="X64" s="115"/>
      <c r="Y64" s="117"/>
      <c r="Z64" s="118"/>
      <c r="AA64" s="115"/>
      <c r="AB64" s="115"/>
      <c r="AC64" s="115"/>
      <c r="AD64" s="120"/>
      <c r="AE64" s="116"/>
      <c r="AF64" s="117"/>
      <c r="AG64" s="118"/>
      <c r="AH64" s="115"/>
      <c r="AI64" s="120"/>
      <c r="AJ64" s="121"/>
    </row>
    <row r="65" customFormat="false" ht="30" hidden="false" customHeight="true" outlineLevel="0" collapsed="false">
      <c r="A65" s="114" t="n">
        <v>59</v>
      </c>
      <c r="B65" s="115"/>
      <c r="C65" s="115"/>
      <c r="D65" s="115"/>
      <c r="E65" s="115"/>
      <c r="F65" s="120"/>
      <c r="G65" s="116"/>
      <c r="H65" s="115"/>
      <c r="I65" s="117"/>
      <c r="J65" s="118"/>
      <c r="K65" s="115"/>
      <c r="L65" s="115"/>
      <c r="M65" s="115"/>
      <c r="N65" s="115"/>
      <c r="O65" s="115"/>
      <c r="P65" s="119"/>
      <c r="Q65" s="115"/>
      <c r="R65" s="115"/>
      <c r="S65" s="117"/>
      <c r="T65" s="116"/>
      <c r="U65" s="115"/>
      <c r="V65" s="115"/>
      <c r="W65" s="115"/>
      <c r="X65" s="115"/>
      <c r="Y65" s="117"/>
      <c r="Z65" s="118"/>
      <c r="AA65" s="115"/>
      <c r="AB65" s="115"/>
      <c r="AC65" s="115"/>
      <c r="AD65" s="120"/>
      <c r="AE65" s="116"/>
      <c r="AF65" s="117"/>
      <c r="AG65" s="118"/>
      <c r="AH65" s="115"/>
      <c r="AI65" s="120"/>
      <c r="AJ65" s="121"/>
    </row>
    <row r="66" customFormat="false" ht="30" hidden="false" customHeight="true" outlineLevel="0" collapsed="false">
      <c r="A66" s="114" t="n">
        <v>60</v>
      </c>
      <c r="B66" s="115"/>
      <c r="C66" s="115"/>
      <c r="D66" s="115"/>
      <c r="E66" s="115"/>
      <c r="F66" s="120"/>
      <c r="G66" s="116"/>
      <c r="H66" s="115"/>
      <c r="I66" s="117"/>
      <c r="J66" s="118"/>
      <c r="K66" s="115"/>
      <c r="L66" s="115"/>
      <c r="M66" s="115"/>
      <c r="N66" s="115"/>
      <c r="O66" s="115"/>
      <c r="P66" s="119"/>
      <c r="Q66" s="115"/>
      <c r="R66" s="115"/>
      <c r="S66" s="117"/>
      <c r="T66" s="116"/>
      <c r="U66" s="115"/>
      <c r="V66" s="115"/>
      <c r="W66" s="115"/>
      <c r="X66" s="115"/>
      <c r="Y66" s="117"/>
      <c r="Z66" s="118"/>
      <c r="AA66" s="115"/>
      <c r="AB66" s="115"/>
      <c r="AC66" s="115"/>
      <c r="AD66" s="120"/>
      <c r="AE66" s="116"/>
      <c r="AF66" s="117"/>
      <c r="AG66" s="118"/>
      <c r="AH66" s="115"/>
      <c r="AI66" s="120"/>
      <c r="AJ66" s="121"/>
    </row>
    <row r="67" customFormat="false" ht="30" hidden="false" customHeight="true" outlineLevel="0" collapsed="false">
      <c r="A67" s="114" t="n">
        <v>61</v>
      </c>
      <c r="B67" s="115"/>
      <c r="C67" s="115"/>
      <c r="D67" s="115"/>
      <c r="E67" s="115"/>
      <c r="F67" s="120"/>
      <c r="G67" s="116"/>
      <c r="H67" s="115"/>
      <c r="I67" s="117"/>
      <c r="J67" s="118"/>
      <c r="K67" s="115"/>
      <c r="L67" s="115"/>
      <c r="M67" s="115"/>
      <c r="N67" s="115"/>
      <c r="O67" s="115"/>
      <c r="P67" s="119"/>
      <c r="Q67" s="115"/>
      <c r="R67" s="115"/>
      <c r="S67" s="117"/>
      <c r="T67" s="116"/>
      <c r="U67" s="115"/>
      <c r="V67" s="115"/>
      <c r="W67" s="115"/>
      <c r="X67" s="115"/>
      <c r="Y67" s="117"/>
      <c r="Z67" s="118"/>
      <c r="AA67" s="115"/>
      <c r="AB67" s="115"/>
      <c r="AC67" s="115"/>
      <c r="AD67" s="120"/>
      <c r="AE67" s="116"/>
      <c r="AF67" s="117"/>
      <c r="AG67" s="118"/>
      <c r="AH67" s="115"/>
      <c r="AI67" s="120"/>
      <c r="AJ67" s="121"/>
    </row>
    <row r="68" customFormat="false" ht="30" hidden="false" customHeight="true" outlineLevel="0" collapsed="false">
      <c r="A68" s="114" t="n">
        <v>62</v>
      </c>
      <c r="B68" s="115"/>
      <c r="C68" s="115"/>
      <c r="D68" s="115"/>
      <c r="E68" s="115"/>
      <c r="F68" s="120"/>
      <c r="G68" s="116"/>
      <c r="H68" s="115"/>
      <c r="I68" s="117"/>
      <c r="J68" s="118"/>
      <c r="K68" s="115"/>
      <c r="L68" s="115"/>
      <c r="M68" s="115"/>
      <c r="N68" s="115"/>
      <c r="O68" s="115"/>
      <c r="P68" s="119"/>
      <c r="Q68" s="115"/>
      <c r="R68" s="115"/>
      <c r="S68" s="117"/>
      <c r="T68" s="116"/>
      <c r="U68" s="115"/>
      <c r="V68" s="115"/>
      <c r="W68" s="115"/>
      <c r="X68" s="115"/>
      <c r="Y68" s="117"/>
      <c r="Z68" s="118"/>
      <c r="AA68" s="115"/>
      <c r="AB68" s="115"/>
      <c r="AC68" s="115"/>
      <c r="AD68" s="120"/>
      <c r="AE68" s="116"/>
      <c r="AF68" s="117"/>
      <c r="AG68" s="118"/>
      <c r="AH68" s="115"/>
      <c r="AI68" s="120"/>
      <c r="AJ68" s="121"/>
    </row>
    <row r="69" customFormat="false" ht="30" hidden="false" customHeight="true" outlineLevel="0" collapsed="false">
      <c r="A69" s="114" t="n">
        <v>63</v>
      </c>
      <c r="B69" s="115"/>
      <c r="C69" s="115"/>
      <c r="D69" s="115"/>
      <c r="E69" s="115"/>
      <c r="F69" s="120"/>
      <c r="G69" s="116"/>
      <c r="H69" s="115"/>
      <c r="I69" s="117"/>
      <c r="J69" s="118"/>
      <c r="K69" s="115"/>
      <c r="L69" s="115"/>
      <c r="M69" s="115"/>
      <c r="N69" s="115"/>
      <c r="O69" s="115"/>
      <c r="P69" s="119"/>
      <c r="Q69" s="115"/>
      <c r="R69" s="115"/>
      <c r="S69" s="117"/>
      <c r="T69" s="116"/>
      <c r="U69" s="115"/>
      <c r="V69" s="115"/>
      <c r="W69" s="115"/>
      <c r="X69" s="115"/>
      <c r="Y69" s="117"/>
      <c r="Z69" s="118"/>
      <c r="AA69" s="115"/>
      <c r="AB69" s="115"/>
      <c r="AC69" s="115"/>
      <c r="AD69" s="120"/>
      <c r="AE69" s="116"/>
      <c r="AF69" s="117"/>
      <c r="AG69" s="118"/>
      <c r="AH69" s="115"/>
      <c r="AI69" s="120"/>
      <c r="AJ69" s="121"/>
    </row>
    <row r="70" customFormat="false" ht="30" hidden="false" customHeight="true" outlineLevel="0" collapsed="false">
      <c r="A70" s="114" t="n">
        <v>64</v>
      </c>
      <c r="B70" s="115"/>
      <c r="C70" s="115"/>
      <c r="D70" s="115"/>
      <c r="E70" s="115"/>
      <c r="F70" s="120"/>
      <c r="G70" s="116"/>
      <c r="H70" s="115"/>
      <c r="I70" s="117"/>
      <c r="J70" s="118"/>
      <c r="K70" s="115"/>
      <c r="L70" s="115"/>
      <c r="M70" s="115"/>
      <c r="N70" s="115"/>
      <c r="O70" s="115"/>
      <c r="P70" s="119"/>
      <c r="Q70" s="115"/>
      <c r="R70" s="115"/>
      <c r="S70" s="117"/>
      <c r="T70" s="116"/>
      <c r="U70" s="115"/>
      <c r="V70" s="115"/>
      <c r="W70" s="115"/>
      <c r="X70" s="115"/>
      <c r="Y70" s="117"/>
      <c r="Z70" s="118"/>
      <c r="AA70" s="115"/>
      <c r="AB70" s="115"/>
      <c r="AC70" s="115"/>
      <c r="AD70" s="120"/>
      <c r="AE70" s="116"/>
      <c r="AF70" s="117"/>
      <c r="AG70" s="118"/>
      <c r="AH70" s="115"/>
      <c r="AI70" s="120"/>
      <c r="AJ70" s="121"/>
    </row>
    <row r="71" customFormat="false" ht="30" hidden="false" customHeight="true" outlineLevel="0" collapsed="false">
      <c r="A71" s="114" t="n">
        <v>65</v>
      </c>
      <c r="B71" s="115"/>
      <c r="C71" s="115"/>
      <c r="D71" s="115"/>
      <c r="E71" s="115"/>
      <c r="F71" s="120"/>
      <c r="G71" s="116"/>
      <c r="H71" s="115"/>
      <c r="I71" s="117"/>
      <c r="J71" s="118"/>
      <c r="K71" s="115"/>
      <c r="L71" s="115"/>
      <c r="M71" s="115"/>
      <c r="N71" s="115"/>
      <c r="O71" s="115"/>
      <c r="P71" s="119"/>
      <c r="Q71" s="115"/>
      <c r="R71" s="115"/>
      <c r="S71" s="117"/>
      <c r="T71" s="116"/>
      <c r="U71" s="115"/>
      <c r="V71" s="115"/>
      <c r="W71" s="115"/>
      <c r="X71" s="115"/>
      <c r="Y71" s="117"/>
      <c r="Z71" s="118"/>
      <c r="AA71" s="115"/>
      <c r="AB71" s="115"/>
      <c r="AC71" s="115"/>
      <c r="AD71" s="120"/>
      <c r="AE71" s="116"/>
      <c r="AF71" s="117"/>
      <c r="AG71" s="118"/>
      <c r="AH71" s="115"/>
      <c r="AI71" s="120"/>
      <c r="AJ71" s="121"/>
    </row>
    <row r="72" customFormat="false" ht="30" hidden="false" customHeight="true" outlineLevel="0" collapsed="false">
      <c r="A72" s="114" t="n">
        <v>66</v>
      </c>
      <c r="B72" s="115"/>
      <c r="C72" s="115"/>
      <c r="D72" s="115"/>
      <c r="E72" s="115"/>
      <c r="F72" s="120"/>
      <c r="G72" s="116"/>
      <c r="H72" s="115"/>
      <c r="I72" s="117"/>
      <c r="J72" s="118"/>
      <c r="K72" s="115"/>
      <c r="L72" s="115"/>
      <c r="M72" s="115"/>
      <c r="N72" s="115"/>
      <c r="O72" s="115"/>
      <c r="P72" s="119"/>
      <c r="Q72" s="115"/>
      <c r="R72" s="115"/>
      <c r="S72" s="117"/>
      <c r="T72" s="116"/>
      <c r="U72" s="115"/>
      <c r="V72" s="115"/>
      <c r="W72" s="115"/>
      <c r="X72" s="115"/>
      <c r="Y72" s="117"/>
      <c r="Z72" s="118"/>
      <c r="AA72" s="115"/>
      <c r="AB72" s="115"/>
      <c r="AC72" s="115"/>
      <c r="AD72" s="120"/>
      <c r="AE72" s="116"/>
      <c r="AF72" s="117"/>
      <c r="AG72" s="118"/>
      <c r="AH72" s="115"/>
      <c r="AI72" s="120"/>
      <c r="AJ72" s="121"/>
    </row>
    <row r="73" customFormat="false" ht="30" hidden="false" customHeight="true" outlineLevel="0" collapsed="false">
      <c r="A73" s="114" t="n">
        <v>67</v>
      </c>
      <c r="B73" s="115"/>
      <c r="C73" s="115"/>
      <c r="D73" s="115"/>
      <c r="E73" s="115"/>
      <c r="F73" s="120"/>
      <c r="G73" s="116"/>
      <c r="H73" s="115"/>
      <c r="I73" s="117"/>
      <c r="J73" s="118"/>
      <c r="K73" s="115"/>
      <c r="L73" s="115"/>
      <c r="M73" s="115"/>
      <c r="N73" s="115"/>
      <c r="O73" s="115"/>
      <c r="P73" s="119"/>
      <c r="Q73" s="115"/>
      <c r="R73" s="115"/>
      <c r="S73" s="117"/>
      <c r="T73" s="116"/>
      <c r="U73" s="115"/>
      <c r="V73" s="115"/>
      <c r="W73" s="115"/>
      <c r="X73" s="115"/>
      <c r="Y73" s="117"/>
      <c r="Z73" s="118"/>
      <c r="AA73" s="115"/>
      <c r="AB73" s="115"/>
      <c r="AC73" s="115"/>
      <c r="AD73" s="120"/>
      <c r="AE73" s="116"/>
      <c r="AF73" s="117"/>
      <c r="AG73" s="118"/>
      <c r="AH73" s="115"/>
      <c r="AI73" s="120"/>
      <c r="AJ73" s="121"/>
    </row>
    <row r="74" customFormat="false" ht="30" hidden="false" customHeight="true" outlineLevel="0" collapsed="false">
      <c r="A74" s="114" t="n">
        <v>68</v>
      </c>
      <c r="B74" s="115"/>
      <c r="C74" s="115"/>
      <c r="D74" s="115"/>
      <c r="E74" s="115"/>
      <c r="F74" s="120"/>
      <c r="G74" s="116"/>
      <c r="H74" s="115"/>
      <c r="I74" s="117"/>
      <c r="J74" s="118"/>
      <c r="K74" s="115"/>
      <c r="L74" s="115"/>
      <c r="M74" s="115"/>
      <c r="N74" s="115"/>
      <c r="O74" s="115"/>
      <c r="P74" s="119"/>
      <c r="Q74" s="115"/>
      <c r="R74" s="115"/>
      <c r="S74" s="117"/>
      <c r="T74" s="116"/>
      <c r="U74" s="115"/>
      <c r="V74" s="115"/>
      <c r="W74" s="115"/>
      <c r="X74" s="115"/>
      <c r="Y74" s="117"/>
      <c r="Z74" s="118"/>
      <c r="AA74" s="115"/>
      <c r="AB74" s="115"/>
      <c r="AC74" s="115"/>
      <c r="AD74" s="120"/>
      <c r="AE74" s="116"/>
      <c r="AF74" s="117"/>
      <c r="AG74" s="118"/>
      <c r="AH74" s="115"/>
      <c r="AI74" s="120"/>
      <c r="AJ74" s="121"/>
    </row>
    <row r="75" customFormat="false" ht="30" hidden="false" customHeight="true" outlineLevel="0" collapsed="false">
      <c r="A75" s="114" t="n">
        <v>69</v>
      </c>
      <c r="B75" s="115"/>
      <c r="C75" s="115"/>
      <c r="D75" s="115"/>
      <c r="E75" s="115"/>
      <c r="F75" s="120"/>
      <c r="G75" s="116"/>
      <c r="H75" s="115"/>
      <c r="I75" s="117"/>
      <c r="J75" s="118"/>
      <c r="K75" s="115"/>
      <c r="L75" s="115"/>
      <c r="M75" s="115"/>
      <c r="N75" s="115"/>
      <c r="O75" s="115"/>
      <c r="P75" s="119"/>
      <c r="Q75" s="115"/>
      <c r="R75" s="115"/>
      <c r="S75" s="117"/>
      <c r="T75" s="116"/>
      <c r="U75" s="115"/>
      <c r="V75" s="115"/>
      <c r="W75" s="115"/>
      <c r="X75" s="115"/>
      <c r="Y75" s="117"/>
      <c r="Z75" s="118"/>
      <c r="AA75" s="115"/>
      <c r="AB75" s="115"/>
      <c r="AC75" s="115"/>
      <c r="AD75" s="120"/>
      <c r="AE75" s="116"/>
      <c r="AF75" s="117"/>
      <c r="AG75" s="118"/>
      <c r="AH75" s="115"/>
      <c r="AI75" s="120"/>
      <c r="AJ75" s="121"/>
    </row>
    <row r="76" customFormat="false" ht="30" hidden="false" customHeight="true" outlineLevel="0" collapsed="false">
      <c r="A76" s="114" t="n">
        <v>70</v>
      </c>
      <c r="B76" s="115"/>
      <c r="C76" s="115"/>
      <c r="D76" s="115"/>
      <c r="E76" s="115"/>
      <c r="F76" s="120"/>
      <c r="G76" s="116"/>
      <c r="H76" s="115"/>
      <c r="I76" s="117"/>
      <c r="J76" s="118"/>
      <c r="K76" s="115"/>
      <c r="L76" s="115"/>
      <c r="M76" s="115"/>
      <c r="N76" s="115"/>
      <c r="O76" s="115"/>
      <c r="P76" s="119"/>
      <c r="Q76" s="115"/>
      <c r="R76" s="115"/>
      <c r="S76" s="117"/>
      <c r="T76" s="116"/>
      <c r="U76" s="115"/>
      <c r="V76" s="115"/>
      <c r="W76" s="115"/>
      <c r="X76" s="115"/>
      <c r="Y76" s="117"/>
      <c r="Z76" s="118"/>
      <c r="AA76" s="115"/>
      <c r="AB76" s="115"/>
      <c r="AC76" s="115"/>
      <c r="AD76" s="120"/>
      <c r="AE76" s="116"/>
      <c r="AF76" s="117"/>
      <c r="AG76" s="118"/>
      <c r="AH76" s="115"/>
      <c r="AI76" s="120"/>
      <c r="AJ76" s="121"/>
    </row>
    <row r="77" customFormat="false" ht="30" hidden="false" customHeight="true" outlineLevel="0" collapsed="false">
      <c r="A77" s="114" t="n">
        <v>71</v>
      </c>
      <c r="B77" s="115"/>
      <c r="C77" s="115"/>
      <c r="D77" s="115"/>
      <c r="E77" s="115"/>
      <c r="F77" s="120"/>
      <c r="G77" s="116"/>
      <c r="H77" s="115"/>
      <c r="I77" s="117"/>
      <c r="J77" s="118"/>
      <c r="K77" s="115"/>
      <c r="L77" s="115"/>
      <c r="M77" s="115"/>
      <c r="N77" s="115"/>
      <c r="O77" s="115"/>
      <c r="P77" s="119"/>
      <c r="Q77" s="115"/>
      <c r="R77" s="115"/>
      <c r="S77" s="117"/>
      <c r="T77" s="116"/>
      <c r="U77" s="115"/>
      <c r="V77" s="115"/>
      <c r="W77" s="115"/>
      <c r="X77" s="115"/>
      <c r="Y77" s="117"/>
      <c r="Z77" s="118"/>
      <c r="AA77" s="115"/>
      <c r="AB77" s="115"/>
      <c r="AC77" s="115"/>
      <c r="AD77" s="120"/>
      <c r="AE77" s="116"/>
      <c r="AF77" s="117"/>
      <c r="AG77" s="118"/>
      <c r="AH77" s="115"/>
      <c r="AI77" s="120"/>
      <c r="AJ77" s="121"/>
    </row>
    <row r="78" customFormat="false" ht="30" hidden="false" customHeight="true" outlineLevel="0" collapsed="false">
      <c r="A78" s="114" t="n">
        <v>72</v>
      </c>
      <c r="B78" s="115"/>
      <c r="C78" s="115"/>
      <c r="D78" s="115"/>
      <c r="E78" s="115"/>
      <c r="F78" s="120"/>
      <c r="G78" s="116"/>
      <c r="H78" s="115"/>
      <c r="I78" s="117"/>
      <c r="J78" s="118"/>
      <c r="K78" s="115"/>
      <c r="L78" s="115"/>
      <c r="M78" s="115"/>
      <c r="N78" s="115"/>
      <c r="O78" s="115"/>
      <c r="P78" s="119"/>
      <c r="Q78" s="115"/>
      <c r="R78" s="115"/>
      <c r="S78" s="117"/>
      <c r="T78" s="116"/>
      <c r="U78" s="115"/>
      <c r="V78" s="115"/>
      <c r="W78" s="115"/>
      <c r="X78" s="115"/>
      <c r="Y78" s="117"/>
      <c r="Z78" s="118"/>
      <c r="AA78" s="115"/>
      <c r="AB78" s="115"/>
      <c r="AC78" s="115"/>
      <c r="AD78" s="120"/>
      <c r="AE78" s="116"/>
      <c r="AF78" s="117"/>
      <c r="AG78" s="118"/>
      <c r="AH78" s="115"/>
      <c r="AI78" s="120"/>
      <c r="AJ78" s="121"/>
    </row>
    <row r="79" customFormat="false" ht="30" hidden="false" customHeight="true" outlineLevel="0" collapsed="false">
      <c r="A79" s="114" t="n">
        <v>73</v>
      </c>
      <c r="B79" s="115"/>
      <c r="C79" s="115"/>
      <c r="D79" s="115"/>
      <c r="E79" s="115"/>
      <c r="F79" s="120"/>
      <c r="G79" s="116"/>
      <c r="H79" s="115"/>
      <c r="I79" s="117"/>
      <c r="J79" s="118"/>
      <c r="K79" s="115"/>
      <c r="L79" s="115"/>
      <c r="M79" s="115"/>
      <c r="N79" s="115"/>
      <c r="O79" s="115"/>
      <c r="P79" s="119"/>
      <c r="Q79" s="115"/>
      <c r="R79" s="115"/>
      <c r="S79" s="117"/>
      <c r="T79" s="116"/>
      <c r="U79" s="115"/>
      <c r="V79" s="115"/>
      <c r="W79" s="115"/>
      <c r="X79" s="115"/>
      <c r="Y79" s="117"/>
      <c r="Z79" s="118"/>
      <c r="AA79" s="115"/>
      <c r="AB79" s="115"/>
      <c r="AC79" s="115"/>
      <c r="AD79" s="120"/>
      <c r="AE79" s="116"/>
      <c r="AF79" s="117"/>
      <c r="AG79" s="118"/>
      <c r="AH79" s="115"/>
      <c r="AI79" s="120"/>
      <c r="AJ79" s="121"/>
    </row>
    <row r="80" customFormat="false" ht="30" hidden="false" customHeight="true" outlineLevel="0" collapsed="false">
      <c r="A80" s="114" t="n">
        <v>74</v>
      </c>
      <c r="B80" s="115"/>
      <c r="C80" s="115"/>
      <c r="D80" s="115"/>
      <c r="E80" s="115"/>
      <c r="F80" s="120"/>
      <c r="G80" s="116"/>
      <c r="H80" s="115"/>
      <c r="I80" s="117"/>
      <c r="J80" s="118"/>
      <c r="K80" s="115"/>
      <c r="L80" s="115"/>
      <c r="M80" s="115"/>
      <c r="N80" s="115"/>
      <c r="O80" s="115"/>
      <c r="P80" s="119"/>
      <c r="Q80" s="115"/>
      <c r="R80" s="115"/>
      <c r="S80" s="117"/>
      <c r="T80" s="116"/>
      <c r="U80" s="115"/>
      <c r="V80" s="115"/>
      <c r="W80" s="115"/>
      <c r="X80" s="115"/>
      <c r="Y80" s="117"/>
      <c r="Z80" s="118"/>
      <c r="AA80" s="115"/>
      <c r="AB80" s="115"/>
      <c r="AC80" s="115"/>
      <c r="AD80" s="120"/>
      <c r="AE80" s="116"/>
      <c r="AF80" s="117"/>
      <c r="AG80" s="118"/>
      <c r="AH80" s="115"/>
      <c r="AI80" s="120"/>
      <c r="AJ80" s="121"/>
    </row>
    <row r="81" customFormat="false" ht="30" hidden="false" customHeight="true" outlineLevel="0" collapsed="false">
      <c r="A81" s="114" t="n">
        <v>75</v>
      </c>
      <c r="B81" s="115"/>
      <c r="C81" s="115"/>
      <c r="D81" s="115"/>
      <c r="E81" s="115"/>
      <c r="F81" s="120"/>
      <c r="G81" s="116"/>
      <c r="H81" s="115"/>
      <c r="I81" s="117"/>
      <c r="J81" s="118"/>
      <c r="K81" s="115"/>
      <c r="L81" s="115"/>
      <c r="M81" s="115"/>
      <c r="N81" s="115"/>
      <c r="O81" s="115"/>
      <c r="P81" s="119"/>
      <c r="Q81" s="115"/>
      <c r="R81" s="115"/>
      <c r="S81" s="117"/>
      <c r="T81" s="116"/>
      <c r="U81" s="115"/>
      <c r="V81" s="115"/>
      <c r="W81" s="115"/>
      <c r="X81" s="115"/>
      <c r="Y81" s="117"/>
      <c r="Z81" s="118"/>
      <c r="AA81" s="115"/>
      <c r="AB81" s="115"/>
      <c r="AC81" s="115"/>
      <c r="AD81" s="120"/>
      <c r="AE81" s="116"/>
      <c r="AF81" s="117"/>
      <c r="AG81" s="118"/>
      <c r="AH81" s="115"/>
      <c r="AI81" s="120"/>
      <c r="AJ81" s="121"/>
    </row>
    <row r="82" customFormat="false" ht="30" hidden="false" customHeight="true" outlineLevel="0" collapsed="false">
      <c r="A82" s="114" t="n">
        <v>76</v>
      </c>
      <c r="B82" s="115"/>
      <c r="C82" s="115"/>
      <c r="D82" s="115"/>
      <c r="E82" s="115"/>
      <c r="F82" s="120"/>
      <c r="G82" s="116"/>
      <c r="H82" s="115"/>
      <c r="I82" s="117"/>
      <c r="J82" s="118"/>
      <c r="K82" s="115"/>
      <c r="L82" s="115"/>
      <c r="M82" s="115"/>
      <c r="N82" s="115"/>
      <c r="O82" s="115"/>
      <c r="P82" s="119"/>
      <c r="Q82" s="115"/>
      <c r="R82" s="115"/>
      <c r="S82" s="117"/>
      <c r="T82" s="116"/>
      <c r="U82" s="115"/>
      <c r="V82" s="115"/>
      <c r="W82" s="115"/>
      <c r="X82" s="115"/>
      <c r="Y82" s="117"/>
      <c r="Z82" s="118"/>
      <c r="AA82" s="115"/>
      <c r="AB82" s="115"/>
      <c r="AC82" s="115"/>
      <c r="AD82" s="120"/>
      <c r="AE82" s="116"/>
      <c r="AF82" s="117"/>
      <c r="AG82" s="118"/>
      <c r="AH82" s="115"/>
      <c r="AI82" s="120"/>
      <c r="AJ82" s="121"/>
    </row>
    <row r="83" customFormat="false" ht="30" hidden="false" customHeight="true" outlineLevel="0" collapsed="false">
      <c r="A83" s="114" t="n">
        <v>77</v>
      </c>
      <c r="B83" s="115"/>
      <c r="C83" s="115"/>
      <c r="D83" s="115"/>
      <c r="E83" s="115"/>
      <c r="F83" s="120"/>
      <c r="G83" s="116"/>
      <c r="H83" s="115"/>
      <c r="I83" s="117"/>
      <c r="J83" s="118"/>
      <c r="K83" s="115"/>
      <c r="L83" s="115"/>
      <c r="M83" s="115"/>
      <c r="N83" s="115"/>
      <c r="O83" s="115"/>
      <c r="P83" s="119"/>
      <c r="Q83" s="115"/>
      <c r="R83" s="115"/>
      <c r="S83" s="117"/>
      <c r="T83" s="116"/>
      <c r="U83" s="115"/>
      <c r="V83" s="115"/>
      <c r="W83" s="115"/>
      <c r="X83" s="115"/>
      <c r="Y83" s="117"/>
      <c r="Z83" s="118"/>
      <c r="AA83" s="115"/>
      <c r="AB83" s="115"/>
      <c r="AC83" s="115"/>
      <c r="AD83" s="120"/>
      <c r="AE83" s="116"/>
      <c r="AF83" s="117"/>
      <c r="AG83" s="118"/>
      <c r="AH83" s="115"/>
      <c r="AI83" s="120"/>
      <c r="AJ83" s="121"/>
    </row>
    <row r="84" customFormat="false" ht="30" hidden="false" customHeight="true" outlineLevel="0" collapsed="false">
      <c r="A84" s="114" t="n">
        <v>78</v>
      </c>
      <c r="B84" s="115"/>
      <c r="C84" s="115"/>
      <c r="D84" s="115"/>
      <c r="E84" s="115"/>
      <c r="F84" s="120"/>
      <c r="G84" s="116"/>
      <c r="H84" s="115"/>
      <c r="I84" s="117"/>
      <c r="J84" s="118"/>
      <c r="K84" s="115"/>
      <c r="L84" s="115"/>
      <c r="M84" s="115"/>
      <c r="N84" s="115"/>
      <c r="O84" s="115"/>
      <c r="P84" s="119"/>
      <c r="Q84" s="115"/>
      <c r="R84" s="115"/>
      <c r="S84" s="117"/>
      <c r="T84" s="116"/>
      <c r="U84" s="115"/>
      <c r="V84" s="115"/>
      <c r="W84" s="115"/>
      <c r="X84" s="115"/>
      <c r="Y84" s="117"/>
      <c r="Z84" s="118"/>
      <c r="AA84" s="115"/>
      <c r="AB84" s="115"/>
      <c r="AC84" s="115"/>
      <c r="AD84" s="120"/>
      <c r="AE84" s="116"/>
      <c r="AF84" s="117"/>
      <c r="AG84" s="118"/>
      <c r="AH84" s="115"/>
      <c r="AI84" s="120"/>
      <c r="AJ84" s="121"/>
    </row>
    <row r="85" customFormat="false" ht="30" hidden="false" customHeight="true" outlineLevel="0" collapsed="false">
      <c r="A85" s="114" t="n">
        <v>79</v>
      </c>
      <c r="B85" s="115"/>
      <c r="C85" s="115"/>
      <c r="D85" s="115"/>
      <c r="E85" s="115"/>
      <c r="F85" s="120"/>
      <c r="G85" s="116"/>
      <c r="H85" s="115"/>
      <c r="I85" s="117"/>
      <c r="J85" s="118"/>
      <c r="K85" s="115"/>
      <c r="L85" s="115"/>
      <c r="M85" s="115"/>
      <c r="N85" s="115"/>
      <c r="O85" s="115"/>
      <c r="P85" s="119"/>
      <c r="Q85" s="115"/>
      <c r="R85" s="115"/>
      <c r="S85" s="117"/>
      <c r="T85" s="116"/>
      <c r="U85" s="115"/>
      <c r="V85" s="115"/>
      <c r="W85" s="115"/>
      <c r="X85" s="115"/>
      <c r="Y85" s="117"/>
      <c r="Z85" s="118"/>
      <c r="AA85" s="115"/>
      <c r="AB85" s="115"/>
      <c r="AC85" s="115"/>
      <c r="AD85" s="120"/>
      <c r="AE85" s="116"/>
      <c r="AF85" s="117"/>
      <c r="AG85" s="118"/>
      <c r="AH85" s="115"/>
      <c r="AI85" s="120"/>
      <c r="AJ85" s="121"/>
    </row>
    <row r="86" customFormat="false" ht="30" hidden="false" customHeight="true" outlineLevel="0" collapsed="false">
      <c r="A86" s="124" t="n">
        <v>80</v>
      </c>
      <c r="B86" s="125"/>
      <c r="C86" s="125"/>
      <c r="D86" s="125"/>
      <c r="E86" s="125"/>
      <c r="F86" s="126"/>
      <c r="G86" s="55"/>
      <c r="H86" s="125"/>
      <c r="I86" s="127"/>
      <c r="J86" s="128"/>
      <c r="K86" s="125"/>
      <c r="L86" s="125"/>
      <c r="M86" s="125"/>
      <c r="N86" s="125"/>
      <c r="O86" s="125"/>
      <c r="P86" s="129"/>
      <c r="Q86" s="125"/>
      <c r="R86" s="125"/>
      <c r="S86" s="127"/>
      <c r="T86" s="55"/>
      <c r="U86" s="125"/>
      <c r="V86" s="125"/>
      <c r="W86" s="125"/>
      <c r="X86" s="125"/>
      <c r="Y86" s="127"/>
      <c r="Z86" s="128"/>
      <c r="AA86" s="125"/>
      <c r="AB86" s="125"/>
      <c r="AC86" s="125"/>
      <c r="AD86" s="126"/>
      <c r="AE86" s="55"/>
      <c r="AF86" s="127"/>
      <c r="AG86" s="128"/>
      <c r="AH86" s="125"/>
      <c r="AI86" s="126"/>
      <c r="AJ86" s="130"/>
    </row>
  </sheetData>
  <conditionalFormatting sqref="H7 M7:O7 H10:H83 M10:O83">
    <cfRule type="expression" priority="2" aboveAverage="0" equalAverage="0" bottom="0" percent="0" rank="0" text="" dxfId="0">
      <formula>$K7:$K89="Linear"</formula>
    </cfRule>
    <cfRule type="expression" priority="3" aboveAverage="0" equalAverage="0" bottom="0" percent="0" rank="0" text="" dxfId="1">
      <formula>$K7:$K86="Rotary"</formula>
    </cfRule>
  </conditionalFormatting>
  <conditionalFormatting sqref="H8 M8:O8">
    <cfRule type="expression" priority="4" aboveAverage="0" equalAverage="0" bottom="0" percent="0" rank="0" text="" dxfId="2">
      <formula>$K9:$K91="Linear"</formula>
    </cfRule>
    <cfRule type="expression" priority="5" aboveAverage="0" equalAverage="0" bottom="0" percent="0" rank="0" text="" dxfId="3">
      <formula>$K9:$K88="Rotary"</formula>
    </cfRule>
  </conditionalFormatting>
  <conditionalFormatting sqref="H9 M9:O9 M84:O89">
    <cfRule type="expression" priority="6" aboveAverage="0" equalAverage="0" bottom="0" percent="0" rank="0" text="" dxfId="4">
      <formula>$K9:$K90="Linear"</formula>
    </cfRule>
    <cfRule type="expression" priority="7" aboveAverage="0" equalAverage="0" bottom="0" percent="0" rank="0" text="" dxfId="5">
      <formula>$K9:$K87="Rotary"</formula>
    </cfRule>
  </conditionalFormatting>
  <conditionalFormatting sqref="H84:H89">
    <cfRule type="expression" priority="8" aboveAverage="0" equalAverage="0" bottom="0" percent="0" rank="0" text="" dxfId="6">
      <formula>$K84:$K165="Linear"</formula>
    </cfRule>
    <cfRule type="expression" priority="9" aboveAverage="0" equalAverage="0" bottom="0" percent="0" rank="0" text="" dxfId="7">
      <formula>$K84:$K162="Rotary"</formula>
    </cfRule>
  </conditionalFormatting>
  <conditionalFormatting sqref="T87">
    <cfRule type="expression" priority="10" aboveAverage="0" equalAverage="0" bottom="0" percent="0" rank="0" text="" dxfId="8">
      <formula>$K87:$K168="Linear"</formula>
    </cfRule>
    <cfRule type="expression" priority="11" aboveAverage="0" equalAverage="0" bottom="0" percent="0" rank="0" text="" dxfId="9">
      <formula>$K87:$K165="Rotary"</formula>
    </cfRule>
  </conditionalFormatting>
  <dataValidations count="12">
    <dataValidation allowBlank="true" errorStyle="stop" operator="between" showDropDown="false" showErrorMessage="true" showInputMessage="true" sqref="K7:K86" type="list">
      <formula1>$AO$1:$AO$2</formula1>
      <formula2>0</formula2>
    </dataValidation>
    <dataValidation allowBlank="true" errorStyle="stop" operator="between" showDropDown="false" showErrorMessage="true" showInputMessage="true" sqref="AH7:AH86" type="list">
      <formula1>$AV$1:$AV$3</formula1>
      <formula2>0</formula2>
    </dataValidation>
    <dataValidation allowBlank="true" errorStyle="stop" operator="between" showDropDown="false" showErrorMessage="true" showInputMessage="true" sqref="AD7:AD86" type="list">
      <formula1>$AS$1:$AS$2</formula1>
      <formula2>0</formula2>
    </dataValidation>
    <dataValidation allowBlank="true" errorStyle="stop" operator="between" showDropDown="false" showErrorMessage="true" showInputMessage="true" sqref="Y7:Y86" type="list">
      <formula1>$AT$1:$AT$2</formula1>
      <formula2>0</formula2>
    </dataValidation>
    <dataValidation allowBlank="true" errorStyle="stop" operator="between" showDropDown="false" showErrorMessage="true" showInputMessage="true" sqref="Z7:Z86" type="list">
      <formula1>$AR$1:$AR$4</formula1>
      <formula2>0</formula2>
    </dataValidation>
    <dataValidation allowBlank="true" errorStyle="stop" operator="between" showDropDown="false" showErrorMessage="true" showInputMessage="true" sqref="AA7:AC86" type="list">
      <formula1>$AP$1:$AP$3</formula1>
      <formula2>0</formula2>
    </dataValidation>
    <dataValidation allowBlank="true" errorStyle="stop" operator="between" showDropDown="false" showErrorMessage="true" showInputMessage="true" sqref="P7:P86" type="list">
      <formula1>$AQ$1:$AQ$4</formula1>
      <formula2>0</formula2>
    </dataValidation>
    <dataValidation allowBlank="true" errorStyle="stop" operator="between" showDropDown="false" showErrorMessage="true" showInputMessage="true" sqref="AX11 D87:F90 D105:F154" type="list">
      <formula1>$AX$1:$AX$16</formula1>
      <formula2>0</formula2>
    </dataValidation>
    <dataValidation allowBlank="true" errorStyle="stop" operator="between" showDropDown="false" showErrorMessage="true" showInputMessage="true" sqref="J7:J86" type="list">
      <formula1>$AU$1:$AU$11</formula1>
      <formula2>0</formula2>
    </dataValidation>
    <dataValidation allowBlank="true" errorStyle="stop" operator="between" showDropDown="false" showErrorMessage="true" showInputMessage="true" sqref="L58:L86" type="list">
      <formula1>$AW$1:$AW$3</formula1>
      <formula2>0</formula2>
    </dataValidation>
    <dataValidation allowBlank="true" errorStyle="stop" operator="between" showDropDown="false" showErrorMessage="true" showInputMessage="true" sqref="Q7:S86 X7:X86 AE7:AF86" type="list">
      <formula1>$AN$1:$AN$3</formula1>
      <formula2>0</formula2>
    </dataValidation>
    <dataValidation allowBlank="true" errorStyle="stop" operator="between" showDropDown="false" showErrorMessage="true" showInputMessage="true" sqref="L7:L57" type="list">
      <formula1>$AW$1:$AW$2</formula1>
      <formula2>0</formula2>
    </dataValidation>
  </dataValidations>
  <printOptions headings="false" gridLines="false" gridLinesSet="true" horizontalCentered="false" verticalCentered="false"/>
  <pageMargins left="0.39375" right="0.39375" top="0.747916666666667" bottom="0.39375" header="0.511811023622047" footer="0.511811023622047"/>
  <pageSetup paperSize="9" scale="100" fitToWidth="1" fitToHeight="1" pageOrder="overThenDown" orientation="landscape" blackAndWhite="false" draft="false" cellComments="none" horizontalDpi="300" verticalDpi="300" copies="1"/>
  <headerFooter differentFirst="false" differentOddEven="false">
    <oddHeader/>
    <oddFooter/>
  </headerFooter>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00B050"/>
    <pageSetUpPr fitToPage="false"/>
  </sheetPr>
  <dimension ref="A1:BT86"/>
  <sheetViews>
    <sheetView showFormulas="false" showGridLines="true" showRowColHeaders="true" showZeros="true" rightToLeft="false" tabSelected="false" showOutlineSymbols="true" defaultGridColor="true" view="normal" topLeftCell="A1" colorId="64" zoomScale="110" zoomScaleNormal="110" zoomScalePageLayoutView="100" workbookViewId="0">
      <pane xSplit="4" ySplit="5" topLeftCell="E6" activePane="bottomRight" state="frozen"/>
      <selection pane="topLeft" activeCell="A1" activeCellId="0" sqref="A1"/>
      <selection pane="topRight" activeCell="E1" activeCellId="0" sqref="E1"/>
      <selection pane="bottomLeft" activeCell="A6" activeCellId="0" sqref="A6"/>
      <selection pane="bottomRight" activeCell="I16" activeCellId="0" sqref="I16"/>
    </sheetView>
  </sheetViews>
  <sheetFormatPr defaultColWidth="16.6640625" defaultRowHeight="15" zeroHeight="false" outlineLevelRow="0" outlineLevelCol="0"/>
  <cols>
    <col collapsed="false" customWidth="true" hidden="false" outlineLevel="0" max="1" min="1" style="58" width="4.44"/>
    <col collapsed="false" customWidth="true" hidden="false" outlineLevel="0" max="2" min="2" style="59" width="15.89"/>
    <col collapsed="false" customWidth="true" hidden="false" outlineLevel="0" max="3" min="3" style="59" width="13.33"/>
    <col collapsed="false" customWidth="false" hidden="false" outlineLevel="0" max="4" min="4" style="59" width="16.66"/>
    <col collapsed="false" customWidth="true" hidden="false" outlineLevel="0" max="5" min="5" style="59" width="14.33"/>
    <col collapsed="false" customWidth="true" hidden="false" outlineLevel="0" max="6" min="6" style="131" width="12"/>
    <col collapsed="false" customWidth="true" hidden="false" outlineLevel="0" max="7" min="7" style="131" width="8.11"/>
    <col collapsed="false" customWidth="true" hidden="false" outlineLevel="0" max="8" min="8" style="131" width="19"/>
    <col collapsed="false" customWidth="true" hidden="false" outlineLevel="0" max="9" min="9" style="131" width="10.66"/>
    <col collapsed="false" customWidth="true" hidden="false" outlineLevel="0" max="10" min="10" style="131" width="9"/>
    <col collapsed="false" customWidth="true" hidden="false" outlineLevel="0" max="11" min="11" style="131" width="13.44"/>
    <col collapsed="false" customWidth="true" hidden="false" outlineLevel="0" max="12" min="12" style="131" width="12.33"/>
    <col collapsed="false" customWidth="true" hidden="false" outlineLevel="0" max="13" min="13" style="131" width="13.89"/>
    <col collapsed="false" customWidth="true" hidden="false" outlineLevel="0" max="14" min="14" style="131" width="14.89"/>
    <col collapsed="false" customWidth="true" hidden="false" outlineLevel="0" max="15" min="15" style="131" width="8.88"/>
    <col collapsed="false" customWidth="true" hidden="false" outlineLevel="0" max="16" min="16" style="131" width="10.66"/>
    <col collapsed="false" customWidth="true" hidden="false" outlineLevel="0" max="17" min="17" style="131" width="6.34"/>
    <col collapsed="false" customWidth="true" hidden="false" outlineLevel="0" max="18" min="18" style="131" width="6.88"/>
    <col collapsed="false" customWidth="true" hidden="false" outlineLevel="0" max="19" min="19" style="131" width="11.44"/>
    <col collapsed="false" customWidth="true" hidden="false" outlineLevel="0" max="20" min="20" style="131" width="10.33"/>
    <col collapsed="false" customWidth="true" hidden="false" outlineLevel="0" max="21" min="21" style="131" width="10.11"/>
    <col collapsed="false" customWidth="true" hidden="false" outlineLevel="0" max="22" min="22" style="131" width="10.44"/>
    <col collapsed="false" customWidth="true" hidden="false" outlineLevel="0" max="23" min="23" style="131" width="21.33"/>
    <col collapsed="false" customWidth="true" hidden="false" outlineLevel="0" max="24" min="24" style="131" width="9.11"/>
    <col collapsed="false" customWidth="true" hidden="false" outlineLevel="0" max="25" min="25" style="131" width="14.89"/>
    <col collapsed="false" customWidth="true" hidden="false" outlineLevel="0" max="26" min="26" style="131" width="14"/>
    <col collapsed="false" customWidth="true" hidden="false" outlineLevel="0" max="28" min="27" style="131" width="13.11"/>
    <col collapsed="false" customWidth="true" hidden="false" outlineLevel="0" max="29" min="29" style="131" width="8.88"/>
    <col collapsed="false" customWidth="true" hidden="false" outlineLevel="0" max="30" min="30" style="131" width="11.44"/>
    <col collapsed="false" customWidth="true" hidden="false" outlineLevel="0" max="31" min="31" style="131" width="9.44"/>
    <col collapsed="false" customWidth="true" hidden="false" outlineLevel="0" max="32" min="32" style="131" width="11.89"/>
    <col collapsed="false" customWidth="true" hidden="false" outlineLevel="0" max="33" min="33" style="131" width="10.44"/>
    <col collapsed="false" customWidth="true" hidden="false" outlineLevel="0" max="34" min="34" style="131" width="16.89"/>
    <col collapsed="false" customWidth="true" hidden="false" outlineLevel="0" max="35" min="35" style="131" width="9.11"/>
    <col collapsed="false" customWidth="true" hidden="false" outlineLevel="0" max="36" min="36" style="131" width="11.89"/>
    <col collapsed="false" customWidth="true" hidden="false" outlineLevel="0" max="37" min="37" style="131" width="14.66"/>
    <col collapsed="false" customWidth="true" hidden="false" outlineLevel="0" max="38" min="38" style="131" width="13.11"/>
    <col collapsed="false" customWidth="true" hidden="false" outlineLevel="0" max="39" min="39" style="131" width="13.33"/>
    <col collapsed="false" customWidth="true" hidden="false" outlineLevel="0" max="40" min="40" style="131" width="8.88"/>
    <col collapsed="false" customWidth="true" hidden="false" outlineLevel="0" max="41" min="41" style="131" width="11"/>
    <col collapsed="false" customWidth="true" hidden="false" outlineLevel="0" max="42" min="42" style="131" width="11.66"/>
    <col collapsed="false" customWidth="true" hidden="false" outlineLevel="0" max="43" min="43" style="131" width="13.44"/>
    <col collapsed="false" customWidth="true" hidden="false" outlineLevel="0" max="44" min="44" style="131" width="10"/>
    <col collapsed="false" customWidth="true" hidden="false" outlineLevel="0" max="45" min="45" style="131" width="6.34"/>
    <col collapsed="false" customWidth="true" hidden="false" outlineLevel="0" max="46" min="46" style="131" width="5"/>
    <col collapsed="false" customWidth="true" hidden="false" outlineLevel="0" max="47" min="47" style="131" width="10.88"/>
    <col collapsed="false" customWidth="true" hidden="false" outlineLevel="0" max="48" min="48" style="131" width="12.11"/>
    <col collapsed="false" customWidth="true" hidden="false" outlineLevel="0" max="49" min="49" style="131" width="14.33"/>
    <col collapsed="false" customWidth="true" hidden="false" outlineLevel="0" max="50" min="50" style="131" width="10"/>
    <col collapsed="false" customWidth="true" hidden="false" outlineLevel="0" max="51" min="51" style="131" width="6.34"/>
    <col collapsed="false" customWidth="true" hidden="false" outlineLevel="0" max="52" min="52" style="131" width="5"/>
    <col collapsed="false" customWidth="true" hidden="false" outlineLevel="0" max="53" min="53" style="131" width="11"/>
    <col collapsed="false" customWidth="true" hidden="false" outlineLevel="0" max="54" min="54" style="131" width="12.11"/>
    <col collapsed="false" customWidth="true" hidden="false" outlineLevel="0" max="55" min="55" style="131" width="14.11"/>
    <col collapsed="false" customWidth="true" hidden="false" outlineLevel="0" max="56" min="56" style="131" width="10"/>
    <col collapsed="false" customWidth="true" hidden="false" outlineLevel="0" max="57" min="57" style="131" width="6.34"/>
    <col collapsed="false" customWidth="true" hidden="false" outlineLevel="0" max="58" min="58" style="131" width="5"/>
    <col collapsed="false" customWidth="true" hidden="false" outlineLevel="0" max="59" min="59" style="131" width="78.44"/>
    <col collapsed="false" customWidth="true" hidden="false" outlineLevel="0" max="60" min="60" style="59" width="8"/>
    <col collapsed="false" customWidth="false" hidden="false" outlineLevel="0" max="62" min="61" style="59" width="16.66"/>
    <col collapsed="false" customWidth="true" hidden="false" outlineLevel="0" max="63" min="63" style="59" width="12.66"/>
    <col collapsed="false" customWidth="false" hidden="false" outlineLevel="0" max="65" min="64" style="59" width="16.66"/>
    <col collapsed="false" customWidth="true" hidden="false" outlineLevel="0" max="66" min="66" style="59" width="1.34"/>
    <col collapsed="false" customWidth="true" hidden="false" outlineLevel="0" max="67" min="67" style="59" width="15.11"/>
    <col collapsed="false" customWidth="true" hidden="false" outlineLevel="0" max="69" min="68" style="59" width="12.44"/>
    <col collapsed="false" customWidth="false" hidden="false" outlineLevel="0" max="1024" min="70" style="59" width="16.66"/>
  </cols>
  <sheetData>
    <row r="1" s="58" customFormat="true" ht="25.5" hidden="false" customHeight="true" outlineLevel="0" collapsed="false">
      <c r="A1" s="60"/>
      <c r="B1" s="61" t="s">
        <v>79</v>
      </c>
      <c r="C1" s="62" t="str">
        <f aca="false">'General Information'!B2</f>
        <v>ESTIA</v>
      </c>
      <c r="D1" s="132" t="str">
        <f aca="false">'General Information'!B11</f>
        <v>D03-E02-E01</v>
      </c>
      <c r="E1" s="64" t="s">
        <v>295</v>
      </c>
      <c r="F1" s="66"/>
      <c r="G1" s="133"/>
      <c r="H1" s="134" t="s">
        <v>296</v>
      </c>
      <c r="I1" s="133"/>
      <c r="J1" s="133"/>
      <c r="K1" s="133"/>
      <c r="L1" s="133"/>
      <c r="M1" s="133"/>
      <c r="N1" s="133"/>
      <c r="O1" s="133"/>
      <c r="P1" s="59"/>
      <c r="Q1" s="133"/>
      <c r="R1" s="133"/>
      <c r="S1" s="133"/>
      <c r="T1" s="133"/>
      <c r="U1" s="133"/>
      <c r="V1" s="133"/>
      <c r="W1" s="134" t="s">
        <v>296</v>
      </c>
      <c r="X1" s="133"/>
      <c r="Y1" s="133"/>
      <c r="Z1" s="133"/>
      <c r="AA1" s="133"/>
      <c r="AB1" s="133"/>
      <c r="AC1" s="133"/>
      <c r="AD1" s="133"/>
      <c r="AE1" s="133"/>
      <c r="AF1" s="133"/>
      <c r="AG1" s="133"/>
      <c r="AH1" s="134" t="s">
        <v>296</v>
      </c>
      <c r="AI1" s="133"/>
      <c r="AJ1" s="133"/>
      <c r="AK1" s="133"/>
      <c r="AL1" s="133"/>
      <c r="AM1" s="133"/>
      <c r="AN1" s="133"/>
      <c r="AO1" s="133"/>
      <c r="AP1" s="133"/>
      <c r="AQ1" s="134" t="s">
        <v>296</v>
      </c>
      <c r="AR1" s="133"/>
      <c r="AS1" s="133"/>
      <c r="AT1" s="133"/>
      <c r="AU1" s="133"/>
      <c r="AV1" s="133"/>
      <c r="AW1" s="134" t="s">
        <v>296</v>
      </c>
      <c r="AX1" s="133"/>
      <c r="AY1" s="133"/>
      <c r="AZ1" s="133"/>
      <c r="BA1" s="133"/>
      <c r="BB1" s="133"/>
      <c r="BC1" s="134" t="s">
        <v>296</v>
      </c>
      <c r="BD1" s="133"/>
      <c r="BE1" s="133"/>
      <c r="BF1" s="133"/>
      <c r="BG1" s="59"/>
      <c r="BH1" s="59"/>
      <c r="BI1" s="58" t="s">
        <v>125</v>
      </c>
      <c r="BJ1" s="58" t="s">
        <v>297</v>
      </c>
      <c r="BK1" s="58" t="s">
        <v>298</v>
      </c>
      <c r="BL1" s="58" t="s">
        <v>130</v>
      </c>
      <c r="BM1" s="58" t="s">
        <v>299</v>
      </c>
      <c r="BO1" s="58" t="s">
        <v>300</v>
      </c>
      <c r="BP1" s="58" t="s">
        <v>301</v>
      </c>
      <c r="BQ1" s="58" t="s">
        <v>302</v>
      </c>
      <c r="BR1" s="58" t="s">
        <v>303</v>
      </c>
      <c r="BS1" s="58" t="s">
        <v>304</v>
      </c>
      <c r="BT1" s="58" t="s">
        <v>305</v>
      </c>
    </row>
    <row r="2" s="59" customFormat="true" ht="33.75" hidden="false" customHeight="true" outlineLevel="0" collapsed="false">
      <c r="A2" s="70"/>
      <c r="B2" s="71" t="s">
        <v>31</v>
      </c>
      <c r="C2" s="72" t="str">
        <f aca="false">LOOKUP(2,1/('Revision Sheet'!A:A&lt;&gt;""),'Revision Sheet'!A:A)</f>
        <v>Template revision </v>
      </c>
      <c r="D2" s="73" t="str">
        <f aca="false">LOOKUP(2,1/('Revision Sheet'!B:B&lt;&gt;""),'Revision Sheet'!B:B)</f>
        <v>10.4</v>
      </c>
      <c r="E2" s="74" t="s">
        <v>306</v>
      </c>
      <c r="F2" s="135"/>
      <c r="H2" s="136" t="s">
        <v>307</v>
      </c>
      <c r="N2" s="137" t="s">
        <v>308</v>
      </c>
      <c r="P2" s="137" t="s">
        <v>309</v>
      </c>
      <c r="W2" s="136" t="s">
        <v>307</v>
      </c>
      <c r="Z2" s="133"/>
      <c r="AA2" s="133"/>
      <c r="AB2" s="138" t="s">
        <v>308</v>
      </c>
      <c r="AF2" s="139" t="s">
        <v>310</v>
      </c>
      <c r="AH2" s="136" t="s">
        <v>307</v>
      </c>
      <c r="AK2" s="133"/>
      <c r="AL2" s="133"/>
      <c r="AM2" s="138" t="s">
        <v>308</v>
      </c>
      <c r="AQ2" s="136" t="s">
        <v>307</v>
      </c>
      <c r="AW2" s="136" t="s">
        <v>307</v>
      </c>
      <c r="BA2" s="139" t="s">
        <v>310</v>
      </c>
      <c r="BC2" s="136" t="s">
        <v>307</v>
      </c>
      <c r="BI2" s="59" t="s">
        <v>81</v>
      </c>
      <c r="BJ2" s="48" t="s">
        <v>311</v>
      </c>
      <c r="BK2" s="59" t="s">
        <v>312</v>
      </c>
      <c r="BL2" s="59" t="s">
        <v>313</v>
      </c>
      <c r="BM2" s="59" t="s">
        <v>314</v>
      </c>
      <c r="BO2" s="59" t="s">
        <v>315</v>
      </c>
      <c r="BP2" s="59" t="s">
        <v>316</v>
      </c>
      <c r="BQ2" s="59" t="s">
        <v>317</v>
      </c>
      <c r="BR2" s="59" t="s">
        <v>52</v>
      </c>
      <c r="BS2" s="59" t="s">
        <v>318</v>
      </c>
      <c r="BT2" s="59" t="s">
        <v>319</v>
      </c>
    </row>
    <row r="3" s="87" customFormat="true" ht="16.5" hidden="false" customHeight="true" outlineLevel="0" collapsed="false">
      <c r="A3" s="140"/>
      <c r="B3" s="77"/>
      <c r="C3" s="79" t="s">
        <v>100</v>
      </c>
      <c r="D3" s="82"/>
      <c r="E3" s="86" t="s">
        <v>320</v>
      </c>
      <c r="F3" s="83"/>
      <c r="G3" s="78"/>
      <c r="H3" s="78"/>
      <c r="I3" s="78"/>
      <c r="J3" s="78"/>
      <c r="K3" s="78" t="s">
        <v>321</v>
      </c>
      <c r="L3" s="78"/>
      <c r="M3" s="78"/>
      <c r="N3" s="78"/>
      <c r="O3" s="78"/>
      <c r="P3" s="78"/>
      <c r="Q3" s="78"/>
      <c r="R3" s="78"/>
      <c r="S3" s="83"/>
      <c r="T3" s="78"/>
      <c r="U3" s="78"/>
      <c r="V3" s="78"/>
      <c r="W3" s="78"/>
      <c r="X3" s="78" t="s">
        <v>322</v>
      </c>
      <c r="Y3" s="78"/>
      <c r="Z3" s="78"/>
      <c r="AA3" s="78"/>
      <c r="AB3" s="78"/>
      <c r="AC3" s="78"/>
      <c r="AD3" s="83"/>
      <c r="AE3" s="78"/>
      <c r="AF3" s="78"/>
      <c r="AG3" s="78"/>
      <c r="AH3" s="78"/>
      <c r="AI3" s="78" t="s">
        <v>323</v>
      </c>
      <c r="AJ3" s="78"/>
      <c r="AK3" s="78"/>
      <c r="AL3" s="78"/>
      <c r="AM3" s="78"/>
      <c r="AN3" s="78"/>
      <c r="AO3" s="83"/>
      <c r="AP3" s="78"/>
      <c r="AQ3" s="78" t="s">
        <v>324</v>
      </c>
      <c r="AR3" s="78"/>
      <c r="AS3" s="78"/>
      <c r="AT3" s="84"/>
      <c r="AU3" s="83"/>
      <c r="AV3" s="78"/>
      <c r="AW3" s="78" t="s">
        <v>325</v>
      </c>
      <c r="AX3" s="78"/>
      <c r="AY3" s="78"/>
      <c r="AZ3" s="84"/>
      <c r="BA3" s="83"/>
      <c r="BB3" s="78"/>
      <c r="BC3" s="141" t="s">
        <v>326</v>
      </c>
      <c r="BD3" s="78"/>
      <c r="BE3" s="78"/>
      <c r="BF3" s="84"/>
      <c r="BG3" s="86" t="s">
        <v>107</v>
      </c>
      <c r="BI3" s="48" t="s">
        <v>91</v>
      </c>
      <c r="BJ3" s="48" t="s">
        <v>327</v>
      </c>
      <c r="BK3" s="48" t="s">
        <v>328</v>
      </c>
      <c r="BL3" s="48" t="s">
        <v>329</v>
      </c>
      <c r="BM3" s="48" t="s">
        <v>330</v>
      </c>
      <c r="BN3" s="48"/>
      <c r="BO3" s="48" t="s">
        <v>331</v>
      </c>
      <c r="BP3" s="48" t="s">
        <v>332</v>
      </c>
      <c r="BQ3" s="48" t="s">
        <v>333</v>
      </c>
      <c r="BR3" s="48" t="s">
        <v>56</v>
      </c>
      <c r="BS3" s="48" t="s">
        <v>312</v>
      </c>
      <c r="BT3" s="48" t="s">
        <v>334</v>
      </c>
    </row>
    <row r="4" customFormat="false" ht="72" hidden="false" customHeight="true" outlineLevel="0" collapsed="false">
      <c r="A4" s="96" t="s">
        <v>115</v>
      </c>
      <c r="B4" s="142" t="s">
        <v>116</v>
      </c>
      <c r="C4" s="91" t="s">
        <v>335</v>
      </c>
      <c r="D4" s="91" t="s">
        <v>119</v>
      </c>
      <c r="E4" s="90" t="s">
        <v>336</v>
      </c>
      <c r="F4" s="90" t="s">
        <v>337</v>
      </c>
      <c r="G4" s="91" t="s">
        <v>338</v>
      </c>
      <c r="H4" s="91" t="s">
        <v>339</v>
      </c>
      <c r="I4" s="91" t="s">
        <v>340</v>
      </c>
      <c r="J4" s="91" t="s">
        <v>341</v>
      </c>
      <c r="K4" s="91" t="s">
        <v>342</v>
      </c>
      <c r="L4" s="91" t="s">
        <v>343</v>
      </c>
      <c r="M4" s="95" t="s">
        <v>344</v>
      </c>
      <c r="N4" s="143" t="s">
        <v>345</v>
      </c>
      <c r="O4" s="91" t="s">
        <v>305</v>
      </c>
      <c r="P4" s="91" t="s">
        <v>346</v>
      </c>
      <c r="Q4" s="91" t="s">
        <v>347</v>
      </c>
      <c r="R4" s="91" t="s">
        <v>348</v>
      </c>
      <c r="S4" s="90" t="s">
        <v>337</v>
      </c>
      <c r="T4" s="94" t="s">
        <v>349</v>
      </c>
      <c r="U4" s="94" t="s">
        <v>350</v>
      </c>
      <c r="V4" s="91" t="s">
        <v>338</v>
      </c>
      <c r="W4" s="91" t="s">
        <v>339</v>
      </c>
      <c r="X4" s="91" t="s">
        <v>351</v>
      </c>
      <c r="Y4" s="95" t="s">
        <v>352</v>
      </c>
      <c r="Z4" s="95" t="s">
        <v>353</v>
      </c>
      <c r="AA4" s="95" t="s">
        <v>354</v>
      </c>
      <c r="AB4" s="143" t="s">
        <v>355</v>
      </c>
      <c r="AC4" s="91" t="s">
        <v>356</v>
      </c>
      <c r="AD4" s="90" t="s">
        <v>337</v>
      </c>
      <c r="AE4" s="94" t="s">
        <v>357</v>
      </c>
      <c r="AF4" s="94" t="s">
        <v>350</v>
      </c>
      <c r="AG4" s="91" t="s">
        <v>338</v>
      </c>
      <c r="AH4" s="91" t="s">
        <v>339</v>
      </c>
      <c r="AI4" s="91" t="s">
        <v>351</v>
      </c>
      <c r="AJ4" s="95" t="s">
        <v>352</v>
      </c>
      <c r="AK4" s="95" t="s">
        <v>353</v>
      </c>
      <c r="AL4" s="95" t="s">
        <v>354</v>
      </c>
      <c r="AM4" s="143" t="s">
        <v>355</v>
      </c>
      <c r="AN4" s="91" t="s">
        <v>356</v>
      </c>
      <c r="AO4" s="90" t="s">
        <v>337</v>
      </c>
      <c r="AP4" s="91" t="s">
        <v>338</v>
      </c>
      <c r="AQ4" s="91" t="s">
        <v>339</v>
      </c>
      <c r="AR4" s="91" t="s">
        <v>358</v>
      </c>
      <c r="AS4" s="91" t="s">
        <v>359</v>
      </c>
      <c r="AT4" s="91" t="s">
        <v>302</v>
      </c>
      <c r="AU4" s="90" t="s">
        <v>337</v>
      </c>
      <c r="AV4" s="91" t="s">
        <v>338</v>
      </c>
      <c r="AW4" s="91" t="s">
        <v>339</v>
      </c>
      <c r="AX4" s="91" t="s">
        <v>358</v>
      </c>
      <c r="AY4" s="91" t="s">
        <v>359</v>
      </c>
      <c r="AZ4" s="91" t="s">
        <v>302</v>
      </c>
      <c r="BA4" s="90" t="s">
        <v>337</v>
      </c>
      <c r="BB4" s="91" t="s">
        <v>338</v>
      </c>
      <c r="BC4" s="91" t="s">
        <v>339</v>
      </c>
      <c r="BD4" s="91" t="s">
        <v>358</v>
      </c>
      <c r="BE4" s="91" t="s">
        <v>301</v>
      </c>
      <c r="BF4" s="91" t="s">
        <v>302</v>
      </c>
      <c r="BG4" s="96" t="s">
        <v>150</v>
      </c>
      <c r="BJ4" s="48" t="s">
        <v>360</v>
      </c>
      <c r="BK4" s="59" t="s">
        <v>361</v>
      </c>
      <c r="BL4" s="59" t="s">
        <v>362</v>
      </c>
      <c r="BM4" s="59" t="s">
        <v>363</v>
      </c>
      <c r="BO4" s="59" t="s">
        <v>364</v>
      </c>
      <c r="BP4" s="59" t="s">
        <v>108</v>
      </c>
      <c r="BQ4" s="59" t="s">
        <v>365</v>
      </c>
      <c r="BR4" s="48" t="s">
        <v>108</v>
      </c>
      <c r="BS4" s="59" t="s">
        <v>110</v>
      </c>
      <c r="BT4" s="48" t="s">
        <v>108</v>
      </c>
    </row>
    <row r="5" customFormat="false" ht="45" hidden="false" customHeight="true" outlineLevel="0" collapsed="false">
      <c r="A5" s="144" t="n">
        <f aca="false">'1-ToM-Requirements'!A5</f>
        <v>0</v>
      </c>
      <c r="B5" s="145" t="str">
        <f aca="false">'1-ToM-Requirements'!B5</f>
        <v>Attention: This is an Example line!!</v>
      </c>
      <c r="C5" s="146" t="str">
        <f aca="false">'1-ToM-Requirements'!C5</f>
        <v>ColCh1:MC-LinY-01</v>
      </c>
      <c r="D5" s="147" t="str">
        <f aca="false">'1-ToM-Requirements'!E5</f>
        <v>Collimation System</v>
      </c>
      <c r="E5" s="146" t="str">
        <f aca="false">'1-ToM-Requirements'!K5</f>
        <v>Linear</v>
      </c>
      <c r="F5" s="148" t="s">
        <v>311</v>
      </c>
      <c r="G5" s="149" t="s">
        <v>366</v>
      </c>
      <c r="H5" s="149" t="s">
        <v>367</v>
      </c>
      <c r="I5" s="149" t="s">
        <v>328</v>
      </c>
      <c r="J5" s="149" t="s">
        <v>368</v>
      </c>
      <c r="K5" s="150" t="n">
        <v>200</v>
      </c>
      <c r="L5" s="150" t="n">
        <v>1</v>
      </c>
      <c r="M5" s="151" t="n">
        <v>4</v>
      </c>
      <c r="N5" s="151" t="n">
        <v>0.3125</v>
      </c>
      <c r="O5" s="149" t="s">
        <v>319</v>
      </c>
      <c r="P5" s="146" t="n">
        <f aca="false">'1-ToM-Requirements'!V5*L5/M5*60</f>
        <v>150</v>
      </c>
      <c r="Q5" s="149" t="s">
        <v>52</v>
      </c>
      <c r="R5" s="152" t="s">
        <v>56</v>
      </c>
      <c r="S5" s="148" t="s">
        <v>329</v>
      </c>
      <c r="T5" s="153" t="s">
        <v>81</v>
      </c>
      <c r="U5" s="153" t="s">
        <v>363</v>
      </c>
      <c r="V5" s="149" t="s">
        <v>369</v>
      </c>
      <c r="W5" s="149" t="s">
        <v>370</v>
      </c>
      <c r="X5" s="149" t="s">
        <v>318</v>
      </c>
      <c r="Y5" s="149" t="s">
        <v>371</v>
      </c>
      <c r="Z5" s="151" t="n">
        <v>1000</v>
      </c>
      <c r="AA5" s="151" t="n">
        <v>1</v>
      </c>
      <c r="AB5" s="151" t="s">
        <v>372</v>
      </c>
      <c r="AC5" s="149" t="s">
        <v>319</v>
      </c>
      <c r="AD5" s="148" t="s">
        <v>362</v>
      </c>
      <c r="AE5" s="153" t="s">
        <v>91</v>
      </c>
      <c r="AF5" s="153" t="s">
        <v>373</v>
      </c>
      <c r="AG5" s="149" t="s">
        <v>374</v>
      </c>
      <c r="AH5" s="149" t="s">
        <v>375</v>
      </c>
      <c r="AI5" s="149" t="s">
        <v>108</v>
      </c>
      <c r="AJ5" s="149" t="n">
        <v>4096</v>
      </c>
      <c r="AK5" s="151" t="n">
        <v>1</v>
      </c>
      <c r="AL5" s="151" t="n">
        <v>1</v>
      </c>
      <c r="AM5" s="151"/>
      <c r="AN5" s="149" t="s">
        <v>319</v>
      </c>
      <c r="AO5" s="148" t="s">
        <v>315</v>
      </c>
      <c r="AP5" s="149" t="s">
        <v>376</v>
      </c>
      <c r="AQ5" s="149" t="s">
        <v>377</v>
      </c>
      <c r="AR5" s="149" t="s">
        <v>378</v>
      </c>
      <c r="AS5" s="149" t="s">
        <v>108</v>
      </c>
      <c r="AT5" s="152" t="s">
        <v>333</v>
      </c>
      <c r="AU5" s="148" t="s">
        <v>315</v>
      </c>
      <c r="AV5" s="149" t="s">
        <v>379</v>
      </c>
      <c r="AW5" s="149" t="s">
        <v>380</v>
      </c>
      <c r="AX5" s="149" t="s">
        <v>381</v>
      </c>
      <c r="AY5" s="149" t="s">
        <v>108</v>
      </c>
      <c r="AZ5" s="152" t="s">
        <v>365</v>
      </c>
      <c r="BA5" s="148" t="s">
        <v>315</v>
      </c>
      <c r="BB5" s="149" t="s">
        <v>382</v>
      </c>
      <c r="BC5" s="149" t="s">
        <v>383</v>
      </c>
      <c r="BD5" s="149" t="s">
        <v>384</v>
      </c>
      <c r="BE5" s="149" t="s">
        <v>108</v>
      </c>
      <c r="BF5" s="152" t="s">
        <v>317</v>
      </c>
      <c r="BG5" s="154" t="s">
        <v>385</v>
      </c>
      <c r="BJ5" s="48" t="s">
        <v>386</v>
      </c>
      <c r="BK5" s="59" t="s">
        <v>387</v>
      </c>
      <c r="BL5" s="59" t="s">
        <v>388</v>
      </c>
      <c r="BM5" s="59" t="s">
        <v>373</v>
      </c>
      <c r="BO5" s="59" t="s">
        <v>108</v>
      </c>
      <c r="BQ5" s="59" t="s">
        <v>108</v>
      </c>
      <c r="BS5" s="59" t="s">
        <v>108</v>
      </c>
    </row>
    <row r="6" customFormat="false" ht="15.75" hidden="false" customHeight="true" outlineLevel="0" collapsed="false">
      <c r="A6" s="155"/>
      <c r="B6" s="156"/>
      <c r="C6" s="157"/>
      <c r="D6" s="158"/>
      <c r="E6" s="159"/>
      <c r="F6" s="160"/>
      <c r="G6" s="161"/>
      <c r="H6" s="161"/>
      <c r="I6" s="161"/>
      <c r="J6" s="161"/>
      <c r="K6" s="108"/>
      <c r="L6" s="108"/>
      <c r="M6" s="109"/>
      <c r="N6" s="108"/>
      <c r="O6" s="161"/>
      <c r="P6" s="162"/>
      <c r="Q6" s="161"/>
      <c r="R6" s="163"/>
      <c r="S6" s="160"/>
      <c r="T6" s="164"/>
      <c r="U6" s="164"/>
      <c r="V6" s="161"/>
      <c r="W6" s="161"/>
      <c r="X6" s="161"/>
      <c r="Y6" s="109"/>
      <c r="Z6" s="109"/>
      <c r="AA6" s="109"/>
      <c r="AB6" s="109"/>
      <c r="AC6" s="161"/>
      <c r="AD6" s="160"/>
      <c r="AE6" s="164"/>
      <c r="AF6" s="164"/>
      <c r="AG6" s="161"/>
      <c r="AH6" s="161"/>
      <c r="AI6" s="161"/>
      <c r="AJ6" s="109"/>
      <c r="AK6" s="109"/>
      <c r="AL6" s="109"/>
      <c r="AM6" s="109"/>
      <c r="AN6" s="161"/>
      <c r="AO6" s="160"/>
      <c r="AP6" s="161"/>
      <c r="AQ6" s="161"/>
      <c r="AR6" s="161"/>
      <c r="AS6" s="161"/>
      <c r="AT6" s="163"/>
      <c r="AU6" s="160"/>
      <c r="AV6" s="161"/>
      <c r="AW6" s="161"/>
      <c r="AX6" s="161"/>
      <c r="AY6" s="161"/>
      <c r="AZ6" s="163"/>
      <c r="BA6" s="160"/>
      <c r="BB6" s="161"/>
      <c r="BC6" s="161"/>
      <c r="BD6" s="161"/>
      <c r="BE6" s="161"/>
      <c r="BF6" s="163"/>
      <c r="BG6" s="165"/>
      <c r="BJ6" s="48" t="s">
        <v>110</v>
      </c>
      <c r="BK6" s="59" t="s">
        <v>110</v>
      </c>
      <c r="BL6" s="59" t="s">
        <v>110</v>
      </c>
      <c r="BM6" s="59" t="s">
        <v>110</v>
      </c>
    </row>
    <row r="7" customFormat="false" ht="30" hidden="false" customHeight="true" outlineLevel="0" collapsed="false">
      <c r="A7" s="166" t="n">
        <f aca="false">'1-ToM-Requirements'!A7</f>
        <v>1</v>
      </c>
      <c r="B7" s="167" t="str">
        <f aca="false">'1-ToM-Requirements'!B7</f>
        <v>VS - Blade 1 (right-top) / Vertical </v>
      </c>
      <c r="C7" s="168" t="str">
        <f aca="false">'1-ToM-Requirements'!C7</f>
        <v>VSSlP:MC-LinZ-01</v>
      </c>
      <c r="D7" s="169" t="str">
        <f aca="false">'1-ToM-Requirements'!E7</f>
        <v>Virtual Source Slit System (VS)</v>
      </c>
      <c r="E7" s="167" t="str">
        <f aca="false">'1-ToM-Requirements'!K7</f>
        <v>Linear</v>
      </c>
      <c r="F7" s="170"/>
      <c r="G7" s="171"/>
      <c r="H7" s="171"/>
      <c r="I7" s="171"/>
      <c r="J7" s="171"/>
      <c r="K7" s="119"/>
      <c r="L7" s="119"/>
      <c r="M7" s="172" t="n">
        <v>1</v>
      </c>
      <c r="N7" s="119"/>
      <c r="O7" s="171"/>
      <c r="P7" s="168" t="n">
        <f aca="false">'1-ToM-Requirements'!V7*L7/M7*60</f>
        <v>0</v>
      </c>
      <c r="Q7" s="171"/>
      <c r="R7" s="173"/>
      <c r="S7" s="170"/>
      <c r="T7" s="174"/>
      <c r="U7" s="174"/>
      <c r="V7" s="171"/>
      <c r="W7" s="171"/>
      <c r="X7" s="171"/>
      <c r="Y7" s="172"/>
      <c r="Z7" s="172"/>
      <c r="AA7" s="172"/>
      <c r="AB7" s="172"/>
      <c r="AC7" s="171"/>
      <c r="AD7" s="170"/>
      <c r="AE7" s="174"/>
      <c r="AF7" s="174"/>
      <c r="AG7" s="171"/>
      <c r="AH7" s="171"/>
      <c r="AI7" s="171"/>
      <c r="AJ7" s="172"/>
      <c r="AK7" s="172"/>
      <c r="AL7" s="172"/>
      <c r="AM7" s="172"/>
      <c r="AN7" s="171"/>
      <c r="AO7" s="170"/>
      <c r="AP7" s="171"/>
      <c r="AQ7" s="171"/>
      <c r="AR7" s="171"/>
      <c r="AS7" s="171"/>
      <c r="AT7" s="173"/>
      <c r="AU7" s="170"/>
      <c r="AV7" s="171"/>
      <c r="AW7" s="171"/>
      <c r="AX7" s="171"/>
      <c r="AY7" s="171"/>
      <c r="AZ7" s="173"/>
      <c r="BA7" s="170"/>
      <c r="BB7" s="171"/>
      <c r="BC7" s="171"/>
      <c r="BD7" s="171"/>
      <c r="BE7" s="171"/>
      <c r="BF7" s="173"/>
      <c r="BG7" s="175"/>
      <c r="BJ7" s="48"/>
    </row>
    <row r="8" customFormat="false" ht="30" hidden="false" customHeight="true" outlineLevel="0" collapsed="false">
      <c r="A8" s="166" t="n">
        <f aca="false">'1-ToM-Requirements'!A8</f>
        <v>2</v>
      </c>
      <c r="B8" s="167" t="str">
        <f aca="false">'1-ToM-Requirements'!B8</f>
        <v>VS - Blade 1 (right-top) / Horizontal</v>
      </c>
      <c r="C8" s="168" t="str">
        <f aca="false">'1-ToM-Requirements'!C8</f>
        <v>VSSlP:MC-LinX-01</v>
      </c>
      <c r="D8" s="169" t="str">
        <f aca="false">'1-ToM-Requirements'!E8</f>
        <v>Virtual Source Slit System (VS)</v>
      </c>
      <c r="E8" s="167" t="str">
        <f aca="false">'1-ToM-Requirements'!K8</f>
        <v>Linear</v>
      </c>
      <c r="F8" s="170"/>
      <c r="G8" s="171"/>
      <c r="H8" s="171"/>
      <c r="I8" s="171"/>
      <c r="J8" s="171"/>
      <c r="K8" s="119"/>
      <c r="L8" s="119"/>
      <c r="M8" s="172" t="n">
        <v>1</v>
      </c>
      <c r="N8" s="119"/>
      <c r="O8" s="171"/>
      <c r="P8" s="168" t="n">
        <f aca="false">'1-ToM-Requirements'!V8*L8/M8*60</f>
        <v>0</v>
      </c>
      <c r="Q8" s="171"/>
      <c r="R8" s="173"/>
      <c r="S8" s="170"/>
      <c r="T8" s="174"/>
      <c r="U8" s="174"/>
      <c r="V8" s="171"/>
      <c r="W8" s="171"/>
      <c r="X8" s="171"/>
      <c r="Y8" s="172"/>
      <c r="Z8" s="172"/>
      <c r="AA8" s="172"/>
      <c r="AB8" s="172"/>
      <c r="AC8" s="171"/>
      <c r="AD8" s="170"/>
      <c r="AE8" s="174"/>
      <c r="AF8" s="174"/>
      <c r="AG8" s="171"/>
      <c r="AH8" s="171"/>
      <c r="AI8" s="171"/>
      <c r="AJ8" s="172"/>
      <c r="AK8" s="172"/>
      <c r="AL8" s="172"/>
      <c r="AM8" s="172"/>
      <c r="AN8" s="171"/>
      <c r="AO8" s="170"/>
      <c r="AP8" s="171"/>
      <c r="AQ8" s="171"/>
      <c r="AR8" s="171"/>
      <c r="AS8" s="171"/>
      <c r="AT8" s="173"/>
      <c r="AU8" s="170"/>
      <c r="AV8" s="171"/>
      <c r="AW8" s="171"/>
      <c r="AX8" s="171"/>
      <c r="AY8" s="171"/>
      <c r="AZ8" s="173"/>
      <c r="BA8" s="170"/>
      <c r="BB8" s="171"/>
      <c r="BC8" s="171"/>
      <c r="BD8" s="171"/>
      <c r="BE8" s="171"/>
      <c r="BF8" s="173"/>
      <c r="BG8" s="175"/>
    </row>
    <row r="9" customFormat="false" ht="30" hidden="false" customHeight="true" outlineLevel="0" collapsed="false">
      <c r="A9" s="166" t="n">
        <f aca="false">'1-ToM-Requirements'!A9</f>
        <v>3</v>
      </c>
      <c r="B9" s="167" t="str">
        <f aca="false">'1-ToM-Requirements'!B9</f>
        <v>VS - Blade 2 (left-bottom) / Vertical</v>
      </c>
      <c r="C9" s="168" t="str">
        <f aca="false">'1-ToM-Requirements'!C9</f>
        <v>VSSlN:MC-LinZ-01</v>
      </c>
      <c r="D9" s="169" t="str">
        <f aca="false">'1-ToM-Requirements'!E9</f>
        <v>Virtual Source Slit System (VS)</v>
      </c>
      <c r="E9" s="167" t="str">
        <f aca="false">'1-ToM-Requirements'!K9</f>
        <v>Linear</v>
      </c>
      <c r="F9" s="170"/>
      <c r="G9" s="171"/>
      <c r="H9" s="171"/>
      <c r="I9" s="171"/>
      <c r="J9" s="171"/>
      <c r="K9" s="119"/>
      <c r="L9" s="119"/>
      <c r="M9" s="172" t="n">
        <v>1</v>
      </c>
      <c r="N9" s="119"/>
      <c r="O9" s="171"/>
      <c r="P9" s="168" t="n">
        <f aca="false">'1-ToM-Requirements'!V9*L9/M9*60</f>
        <v>0</v>
      </c>
      <c r="Q9" s="171"/>
      <c r="R9" s="173"/>
      <c r="S9" s="170"/>
      <c r="T9" s="174"/>
      <c r="U9" s="174"/>
      <c r="V9" s="171"/>
      <c r="W9" s="171"/>
      <c r="X9" s="171"/>
      <c r="Y9" s="172"/>
      <c r="Z9" s="172"/>
      <c r="AA9" s="172"/>
      <c r="AB9" s="172"/>
      <c r="AC9" s="171"/>
      <c r="AD9" s="170"/>
      <c r="AE9" s="174"/>
      <c r="AF9" s="174"/>
      <c r="AG9" s="171"/>
      <c r="AH9" s="171"/>
      <c r="AI9" s="171"/>
      <c r="AJ9" s="172"/>
      <c r="AK9" s="172"/>
      <c r="AL9" s="172"/>
      <c r="AM9" s="172"/>
      <c r="AN9" s="171"/>
      <c r="AO9" s="170"/>
      <c r="AP9" s="171"/>
      <c r="AQ9" s="171"/>
      <c r="AR9" s="171"/>
      <c r="AS9" s="171"/>
      <c r="AT9" s="173"/>
      <c r="AU9" s="170"/>
      <c r="AV9" s="171"/>
      <c r="AW9" s="171"/>
      <c r="AX9" s="171"/>
      <c r="AY9" s="171"/>
      <c r="AZ9" s="173"/>
      <c r="BA9" s="170"/>
      <c r="BB9" s="171"/>
      <c r="BC9" s="171"/>
      <c r="BD9" s="171"/>
      <c r="BE9" s="171"/>
      <c r="BF9" s="173"/>
      <c r="BG9" s="175"/>
    </row>
    <row r="10" customFormat="false" ht="30" hidden="false" customHeight="true" outlineLevel="0" collapsed="false">
      <c r="A10" s="166" t="n">
        <f aca="false">'1-ToM-Requirements'!A10</f>
        <v>4</v>
      </c>
      <c r="B10" s="167" t="str">
        <f aca="false">'1-ToM-Requirements'!B10</f>
        <v>VS - Blade 2 (left-bottom) / Horizontal</v>
      </c>
      <c r="C10" s="168" t="str">
        <f aca="false">'1-ToM-Requirements'!C10</f>
        <v>VSSlN:MC-LinX-01</v>
      </c>
      <c r="D10" s="169" t="str">
        <f aca="false">'1-ToM-Requirements'!E10</f>
        <v>Virtual Source Slit System (VS)</v>
      </c>
      <c r="E10" s="167" t="str">
        <f aca="false">'1-ToM-Requirements'!K10</f>
        <v>Linear</v>
      </c>
      <c r="F10" s="170"/>
      <c r="G10" s="171"/>
      <c r="H10" s="171"/>
      <c r="I10" s="171"/>
      <c r="J10" s="171"/>
      <c r="K10" s="119"/>
      <c r="L10" s="119"/>
      <c r="M10" s="172" t="n">
        <v>1</v>
      </c>
      <c r="N10" s="119"/>
      <c r="O10" s="171"/>
      <c r="P10" s="168" t="n">
        <f aca="false">'1-ToM-Requirements'!V10*L10/M10*60</f>
        <v>0</v>
      </c>
      <c r="Q10" s="171"/>
      <c r="R10" s="173"/>
      <c r="S10" s="170"/>
      <c r="T10" s="174"/>
      <c r="U10" s="174"/>
      <c r="V10" s="171"/>
      <c r="W10" s="171"/>
      <c r="X10" s="171"/>
      <c r="Y10" s="172"/>
      <c r="Z10" s="172"/>
      <c r="AA10" s="172"/>
      <c r="AB10" s="172"/>
      <c r="AC10" s="171"/>
      <c r="AD10" s="170"/>
      <c r="AE10" s="174"/>
      <c r="AF10" s="174"/>
      <c r="AG10" s="171"/>
      <c r="AH10" s="171"/>
      <c r="AI10" s="171"/>
      <c r="AJ10" s="172"/>
      <c r="AK10" s="172"/>
      <c r="AL10" s="172"/>
      <c r="AM10" s="172"/>
      <c r="AN10" s="171"/>
      <c r="AO10" s="170"/>
      <c r="AP10" s="171"/>
      <c r="AQ10" s="171"/>
      <c r="AR10" s="171"/>
      <c r="AS10" s="171"/>
      <c r="AT10" s="173"/>
      <c r="AU10" s="170"/>
      <c r="AV10" s="171"/>
      <c r="AW10" s="171"/>
      <c r="AX10" s="171"/>
      <c r="AY10" s="171"/>
      <c r="AZ10" s="173"/>
      <c r="BA10" s="170"/>
      <c r="BB10" s="171"/>
      <c r="BC10" s="171"/>
      <c r="BD10" s="171"/>
      <c r="BE10" s="171"/>
      <c r="BF10" s="173"/>
      <c r="BG10" s="175"/>
    </row>
    <row r="11" customFormat="false" ht="30" hidden="false" customHeight="true" outlineLevel="0" collapsed="false">
      <c r="A11" s="166" t="n">
        <f aca="false">'1-ToM-Requirements'!A11</f>
        <v>5</v>
      </c>
      <c r="B11" s="167" t="str">
        <f aca="false">'1-ToM-Requirements'!B11</f>
        <v>VS - Rotation</v>
      </c>
      <c r="C11" s="168" t="str">
        <f aca="false">'1-ToM-Requirements'!C11</f>
        <v>VSRot:MC-RotZ-01</v>
      </c>
      <c r="D11" s="169" t="str">
        <f aca="false">'1-ToM-Requirements'!E11</f>
        <v>Virtual Source Slit System (VS)</v>
      </c>
      <c r="E11" s="167" t="str">
        <f aca="false">'1-ToM-Requirements'!K11</f>
        <v>Rotary</v>
      </c>
      <c r="F11" s="170"/>
      <c r="G11" s="171"/>
      <c r="H11" s="171"/>
      <c r="I11" s="171"/>
      <c r="J11" s="171"/>
      <c r="K11" s="119"/>
      <c r="L11" s="119"/>
      <c r="M11" s="172" t="n">
        <v>1</v>
      </c>
      <c r="N11" s="119"/>
      <c r="O11" s="171"/>
      <c r="P11" s="168" t="n">
        <f aca="false">'1-ToM-Requirements'!V11*L11/M11*60</f>
        <v>0</v>
      </c>
      <c r="Q11" s="171"/>
      <c r="R11" s="173"/>
      <c r="S11" s="170"/>
      <c r="T11" s="174"/>
      <c r="U11" s="174"/>
      <c r="V11" s="171"/>
      <c r="W11" s="171"/>
      <c r="X11" s="171"/>
      <c r="Y11" s="172"/>
      <c r="Z11" s="172"/>
      <c r="AA11" s="172"/>
      <c r="AB11" s="172"/>
      <c r="AC11" s="171"/>
      <c r="AD11" s="170"/>
      <c r="AE11" s="174"/>
      <c r="AF11" s="174"/>
      <c r="AG11" s="171"/>
      <c r="AH11" s="171"/>
      <c r="AI11" s="171"/>
      <c r="AJ11" s="172"/>
      <c r="AK11" s="172"/>
      <c r="AL11" s="172"/>
      <c r="AM11" s="172"/>
      <c r="AN11" s="171"/>
      <c r="AO11" s="170"/>
      <c r="AP11" s="171"/>
      <c r="AQ11" s="171"/>
      <c r="AR11" s="171"/>
      <c r="AS11" s="171"/>
      <c r="AT11" s="173"/>
      <c r="AU11" s="170"/>
      <c r="AV11" s="171"/>
      <c r="AW11" s="171"/>
      <c r="AX11" s="171"/>
      <c r="AY11" s="171"/>
      <c r="AZ11" s="173"/>
      <c r="BA11" s="170"/>
      <c r="BB11" s="171"/>
      <c r="BC11" s="171"/>
      <c r="BD11" s="171"/>
      <c r="BE11" s="171"/>
      <c r="BF11" s="173"/>
      <c r="BG11" s="175"/>
    </row>
    <row r="12" customFormat="false" ht="30" hidden="false" customHeight="true" outlineLevel="0" collapsed="false">
      <c r="A12" s="166" t="n">
        <f aca="false">'1-ToM-Requirements'!A12</f>
        <v>6</v>
      </c>
      <c r="B12" s="167" t="str">
        <f aca="false">'1-ToM-Requirements'!B12</f>
        <v>SEL 1 Single Mover FL-RE-US</v>
      </c>
      <c r="C12" s="168" t="str">
        <f aca="false">'1-ToM-Requirements'!C12</f>
        <v>SG1SM:MC-RotX-01</v>
      </c>
      <c r="D12" s="169" t="str">
        <f aca="false">'1-ToM-Requirements'!E12</f>
        <v>Adjustable Support Structure (SEL1)</v>
      </c>
      <c r="E12" s="167" t="str">
        <f aca="false">'1-ToM-Requirements'!K12</f>
        <v>Rotary</v>
      </c>
      <c r="F12" s="170"/>
      <c r="G12" s="171"/>
      <c r="H12" s="171"/>
      <c r="I12" s="171"/>
      <c r="J12" s="171"/>
      <c r="K12" s="119"/>
      <c r="L12" s="119"/>
      <c r="M12" s="172" t="n">
        <v>1</v>
      </c>
      <c r="N12" s="119"/>
      <c r="O12" s="171"/>
      <c r="P12" s="168" t="n">
        <f aca="false">'1-ToM-Requirements'!V12*L12/M12*60</f>
        <v>0</v>
      </c>
      <c r="Q12" s="171"/>
      <c r="R12" s="173"/>
      <c r="S12" s="170"/>
      <c r="T12" s="174"/>
      <c r="U12" s="174"/>
      <c r="V12" s="171"/>
      <c r="W12" s="171"/>
      <c r="X12" s="171"/>
      <c r="Y12" s="172"/>
      <c r="Z12" s="172"/>
      <c r="AA12" s="172"/>
      <c r="AB12" s="172"/>
      <c r="AC12" s="171"/>
      <c r="AD12" s="170"/>
      <c r="AE12" s="174"/>
      <c r="AF12" s="174"/>
      <c r="AG12" s="171"/>
      <c r="AH12" s="171"/>
      <c r="AI12" s="171"/>
      <c r="AJ12" s="172"/>
      <c r="AK12" s="172"/>
      <c r="AL12" s="172"/>
      <c r="AM12" s="172"/>
      <c r="AN12" s="171"/>
      <c r="AO12" s="170"/>
      <c r="AP12" s="171"/>
      <c r="AQ12" s="171"/>
      <c r="AR12" s="171"/>
      <c r="AS12" s="171"/>
      <c r="AT12" s="173"/>
      <c r="AU12" s="170"/>
      <c r="AV12" s="171"/>
      <c r="AW12" s="171"/>
      <c r="AX12" s="171"/>
      <c r="AY12" s="171"/>
      <c r="AZ12" s="173"/>
      <c r="BA12" s="170"/>
      <c r="BB12" s="171"/>
      <c r="BC12" s="171"/>
      <c r="BD12" s="171"/>
      <c r="BE12" s="171"/>
      <c r="BF12" s="173"/>
      <c r="BG12" s="175"/>
    </row>
    <row r="13" customFormat="false" ht="30" hidden="false" customHeight="true" outlineLevel="0" collapsed="false">
      <c r="A13" s="166" t="n">
        <f aca="false">'1-ToM-Requirements'!A13</f>
        <v>7</v>
      </c>
      <c r="B13" s="167" t="str">
        <f aca="false">'1-ToM-Requirements'!B13</f>
        <v>SEL 1 Single Mover PR-RE-DS</v>
      </c>
      <c r="C13" s="168" t="str">
        <f aca="false">'1-ToM-Requirements'!C13</f>
        <v>SG1SM:MC-RotX-02</v>
      </c>
      <c r="D13" s="169" t="str">
        <f aca="false">'1-ToM-Requirements'!E13</f>
        <v>Adjustable Support Structure (SEL1)</v>
      </c>
      <c r="E13" s="167" t="str">
        <f aca="false">'1-ToM-Requirements'!K13</f>
        <v>Rotary</v>
      </c>
      <c r="F13" s="170"/>
      <c r="G13" s="171"/>
      <c r="H13" s="171"/>
      <c r="I13" s="171"/>
      <c r="J13" s="171"/>
      <c r="K13" s="119"/>
      <c r="L13" s="119"/>
      <c r="M13" s="172" t="n">
        <v>1</v>
      </c>
      <c r="N13" s="119"/>
      <c r="O13" s="171"/>
      <c r="P13" s="168" t="n">
        <f aca="false">'1-ToM-Requirements'!V13*L13/M13*60</f>
        <v>0</v>
      </c>
      <c r="Q13" s="171"/>
      <c r="R13" s="173"/>
      <c r="S13" s="170"/>
      <c r="T13" s="174"/>
      <c r="U13" s="174"/>
      <c r="V13" s="171"/>
      <c r="W13" s="171"/>
      <c r="X13" s="171"/>
      <c r="Y13" s="172"/>
      <c r="Z13" s="172"/>
      <c r="AA13" s="172"/>
      <c r="AB13" s="172"/>
      <c r="AC13" s="171"/>
      <c r="AD13" s="170"/>
      <c r="AE13" s="174"/>
      <c r="AF13" s="174"/>
      <c r="AG13" s="171"/>
      <c r="AH13" s="171"/>
      <c r="AI13" s="171"/>
      <c r="AJ13" s="172"/>
      <c r="AK13" s="172"/>
      <c r="AL13" s="172"/>
      <c r="AM13" s="172"/>
      <c r="AN13" s="171"/>
      <c r="AO13" s="170"/>
      <c r="AP13" s="171"/>
      <c r="AQ13" s="171"/>
      <c r="AR13" s="171"/>
      <c r="AS13" s="171"/>
      <c r="AT13" s="173"/>
      <c r="AU13" s="170"/>
      <c r="AV13" s="171"/>
      <c r="AW13" s="171"/>
      <c r="AX13" s="171"/>
      <c r="AY13" s="171"/>
      <c r="AZ13" s="173"/>
      <c r="BA13" s="170"/>
      <c r="BB13" s="171"/>
      <c r="BC13" s="171"/>
      <c r="BD13" s="171"/>
      <c r="BE13" s="171"/>
      <c r="BF13" s="173"/>
      <c r="BG13" s="175"/>
    </row>
    <row r="14" customFormat="false" ht="30" hidden="false" customHeight="true" outlineLevel="0" collapsed="false">
      <c r="A14" s="166" t="n">
        <f aca="false">'1-ToM-Requirements'!A14</f>
        <v>8</v>
      </c>
      <c r="B14" s="167" t="str">
        <f aca="false">'1-ToM-Requirements'!B14</f>
        <v>SEL1 Single Mover PR-LI-DS</v>
      </c>
      <c r="C14" s="168" t="str">
        <f aca="false">'1-ToM-Requirements'!C14</f>
        <v>SG1SM:MC-RotX-03</v>
      </c>
      <c r="D14" s="169" t="str">
        <f aca="false">'1-ToM-Requirements'!E14</f>
        <v>Adjustable Support Structure (SEL1)</v>
      </c>
      <c r="E14" s="167" t="str">
        <f aca="false">'1-ToM-Requirements'!K14</f>
        <v>Rotary</v>
      </c>
      <c r="F14" s="170"/>
      <c r="G14" s="171"/>
      <c r="H14" s="171"/>
      <c r="I14" s="171"/>
      <c r="J14" s="171"/>
      <c r="K14" s="119"/>
      <c r="L14" s="119"/>
      <c r="M14" s="172" t="n">
        <v>1</v>
      </c>
      <c r="N14" s="119"/>
      <c r="O14" s="171"/>
      <c r="P14" s="168" t="n">
        <f aca="false">'1-ToM-Requirements'!V14*L14/M14*60</f>
        <v>0</v>
      </c>
      <c r="Q14" s="171"/>
      <c r="R14" s="173"/>
      <c r="S14" s="170"/>
      <c r="T14" s="174"/>
      <c r="U14" s="174"/>
      <c r="V14" s="171"/>
      <c r="W14" s="171"/>
      <c r="X14" s="171"/>
      <c r="Y14" s="172"/>
      <c r="Z14" s="172"/>
      <c r="AA14" s="172"/>
      <c r="AB14" s="172"/>
      <c r="AC14" s="171"/>
      <c r="AD14" s="170"/>
      <c r="AE14" s="174"/>
      <c r="AF14" s="174"/>
      <c r="AG14" s="171"/>
      <c r="AH14" s="171"/>
      <c r="AI14" s="171"/>
      <c r="AJ14" s="172"/>
      <c r="AK14" s="172"/>
      <c r="AL14" s="172"/>
      <c r="AM14" s="172"/>
      <c r="AN14" s="171"/>
      <c r="AO14" s="170"/>
      <c r="AP14" s="171"/>
      <c r="AQ14" s="171"/>
      <c r="AR14" s="171"/>
      <c r="AS14" s="171"/>
      <c r="AT14" s="173"/>
      <c r="AU14" s="170"/>
      <c r="AV14" s="171"/>
      <c r="AW14" s="171"/>
      <c r="AX14" s="171"/>
      <c r="AY14" s="171"/>
      <c r="AZ14" s="173"/>
      <c r="BA14" s="170"/>
      <c r="BB14" s="171"/>
      <c r="BC14" s="171"/>
      <c r="BD14" s="171"/>
      <c r="BE14" s="171"/>
      <c r="BF14" s="173"/>
      <c r="BG14" s="175"/>
    </row>
    <row r="15" customFormat="false" ht="30" hidden="false" customHeight="true" outlineLevel="0" collapsed="false">
      <c r="A15" s="166" t="n">
        <f aca="false">'1-ToM-Requirements'!A15</f>
        <v>9</v>
      </c>
      <c r="B15" s="167" t="str">
        <f aca="false">'1-ToM-Requirements'!B15</f>
        <v>SEL1 Double Mover PR-LI-US-1</v>
      </c>
      <c r="C15" s="168" t="str">
        <f aca="false">'1-ToM-Requirements'!C15</f>
        <v>SG1DM:MC-RotX-01</v>
      </c>
      <c r="D15" s="169" t="str">
        <f aca="false">'1-ToM-Requirements'!E15</f>
        <v>Adjustable Support Structure (SEL1)</v>
      </c>
      <c r="E15" s="167" t="str">
        <f aca="false">'1-ToM-Requirements'!K15</f>
        <v>Rotary</v>
      </c>
      <c r="F15" s="170"/>
      <c r="G15" s="171"/>
      <c r="H15" s="171"/>
      <c r="I15" s="171"/>
      <c r="J15" s="171"/>
      <c r="K15" s="119"/>
      <c r="L15" s="119"/>
      <c r="M15" s="172" t="n">
        <v>1</v>
      </c>
      <c r="N15" s="119"/>
      <c r="O15" s="171"/>
      <c r="P15" s="168" t="n">
        <f aca="false">'1-ToM-Requirements'!V15*L15/M15*60</f>
        <v>0</v>
      </c>
      <c r="Q15" s="171"/>
      <c r="R15" s="173"/>
      <c r="S15" s="170"/>
      <c r="T15" s="174"/>
      <c r="U15" s="174"/>
      <c r="V15" s="171"/>
      <c r="W15" s="171"/>
      <c r="X15" s="171"/>
      <c r="Y15" s="172"/>
      <c r="Z15" s="172"/>
      <c r="AA15" s="172"/>
      <c r="AB15" s="172"/>
      <c r="AC15" s="171"/>
      <c r="AD15" s="170"/>
      <c r="AE15" s="174"/>
      <c r="AF15" s="174"/>
      <c r="AG15" s="171"/>
      <c r="AH15" s="171"/>
      <c r="AI15" s="171"/>
      <c r="AJ15" s="172"/>
      <c r="AK15" s="172"/>
      <c r="AL15" s="172"/>
      <c r="AM15" s="172"/>
      <c r="AN15" s="171"/>
      <c r="AO15" s="170"/>
      <c r="AP15" s="171"/>
      <c r="AQ15" s="171"/>
      <c r="AR15" s="171"/>
      <c r="AS15" s="171"/>
      <c r="AT15" s="173"/>
      <c r="AU15" s="170"/>
      <c r="AV15" s="171"/>
      <c r="AW15" s="171"/>
      <c r="AX15" s="171"/>
      <c r="AY15" s="171"/>
      <c r="AZ15" s="173"/>
      <c r="BA15" s="170"/>
      <c r="BB15" s="171"/>
      <c r="BC15" s="171"/>
      <c r="BD15" s="171"/>
      <c r="BE15" s="171"/>
      <c r="BF15" s="173"/>
      <c r="BG15" s="175"/>
    </row>
    <row r="16" customFormat="false" ht="30" hidden="false" customHeight="true" outlineLevel="0" collapsed="false">
      <c r="A16" s="166" t="n">
        <f aca="false">'1-ToM-Requirements'!A16</f>
        <v>10</v>
      </c>
      <c r="B16" s="167" t="str">
        <f aca="false">'1-ToM-Requirements'!B16</f>
        <v>SEL1 Double Mover PR-LI-US-2</v>
      </c>
      <c r="C16" s="168" t="str">
        <f aca="false">'1-ToM-Requirements'!C16</f>
        <v>SG1DM:MC-RotX-02</v>
      </c>
      <c r="D16" s="169" t="str">
        <f aca="false">'1-ToM-Requirements'!E16</f>
        <v>Adjustable Support Structure (SEL1)</v>
      </c>
      <c r="E16" s="167" t="str">
        <f aca="false">'1-ToM-Requirements'!K16</f>
        <v>Rotary</v>
      </c>
      <c r="F16" s="170"/>
      <c r="G16" s="171"/>
      <c r="H16" s="171"/>
      <c r="I16" s="171"/>
      <c r="J16" s="171"/>
      <c r="K16" s="119"/>
      <c r="L16" s="119"/>
      <c r="M16" s="172" t="n">
        <v>1</v>
      </c>
      <c r="N16" s="119"/>
      <c r="O16" s="171"/>
      <c r="P16" s="168" t="n">
        <f aca="false">'1-ToM-Requirements'!V16*L16/M16*60</f>
        <v>0</v>
      </c>
      <c r="Q16" s="171"/>
      <c r="R16" s="173"/>
      <c r="S16" s="170"/>
      <c r="T16" s="174"/>
      <c r="U16" s="174"/>
      <c r="V16" s="171"/>
      <c r="W16" s="171"/>
      <c r="X16" s="171"/>
      <c r="Y16" s="172"/>
      <c r="Z16" s="172"/>
      <c r="AA16" s="172"/>
      <c r="AB16" s="172"/>
      <c r="AC16" s="171"/>
      <c r="AD16" s="170"/>
      <c r="AE16" s="174"/>
      <c r="AF16" s="174"/>
      <c r="AG16" s="171"/>
      <c r="AH16" s="171"/>
      <c r="AI16" s="171"/>
      <c r="AJ16" s="172"/>
      <c r="AK16" s="172"/>
      <c r="AL16" s="172"/>
      <c r="AM16" s="172"/>
      <c r="AN16" s="171"/>
      <c r="AO16" s="170"/>
      <c r="AP16" s="171"/>
      <c r="AQ16" s="171"/>
      <c r="AR16" s="171"/>
      <c r="AS16" s="171"/>
      <c r="AT16" s="173"/>
      <c r="AU16" s="170"/>
      <c r="AV16" s="171"/>
      <c r="AW16" s="171"/>
      <c r="AX16" s="171"/>
      <c r="AY16" s="171"/>
      <c r="AZ16" s="173"/>
      <c r="BA16" s="170"/>
      <c r="BB16" s="171"/>
      <c r="BC16" s="171"/>
      <c r="BD16" s="171"/>
      <c r="BE16" s="171"/>
      <c r="BF16" s="173"/>
      <c r="BG16" s="175"/>
    </row>
    <row r="17" customFormat="false" ht="30" hidden="false" customHeight="true" outlineLevel="0" collapsed="false">
      <c r="A17" s="166" t="n">
        <f aca="false">'1-ToM-Requirements'!A17</f>
        <v>11</v>
      </c>
      <c r="B17" s="167" t="str">
        <f aca="false">'1-ToM-Requirements'!B17</f>
        <v>SEL1 Robot / Position</v>
      </c>
      <c r="C17" s="168" t="str">
        <f aca="false">'1-ToM-Requirements'!C17</f>
        <v>SG1Rb:MC-LinX-01</v>
      </c>
      <c r="D17" s="169" t="str">
        <f aca="false">'1-ToM-Requirements'!E17</f>
        <v>Mirror Adjustment Robot (SEL1)</v>
      </c>
      <c r="E17" s="167" t="str">
        <f aca="false">'1-ToM-Requirements'!K17</f>
        <v>Linear</v>
      </c>
      <c r="F17" s="170"/>
      <c r="G17" s="171"/>
      <c r="H17" s="171"/>
      <c r="I17" s="171"/>
      <c r="J17" s="171"/>
      <c r="K17" s="119"/>
      <c r="L17" s="119"/>
      <c r="M17" s="172" t="n">
        <v>1</v>
      </c>
      <c r="N17" s="119"/>
      <c r="O17" s="171"/>
      <c r="P17" s="168" t="n">
        <f aca="false">'1-ToM-Requirements'!V17*L17/M17*60</f>
        <v>0</v>
      </c>
      <c r="Q17" s="171"/>
      <c r="R17" s="173"/>
      <c r="S17" s="170"/>
      <c r="T17" s="174"/>
      <c r="U17" s="174"/>
      <c r="V17" s="171"/>
      <c r="W17" s="171"/>
      <c r="X17" s="171"/>
      <c r="Y17" s="172"/>
      <c r="Z17" s="172"/>
      <c r="AA17" s="172"/>
      <c r="AB17" s="172"/>
      <c r="AC17" s="171"/>
      <c r="AD17" s="170"/>
      <c r="AE17" s="174"/>
      <c r="AF17" s="174"/>
      <c r="AG17" s="171"/>
      <c r="AH17" s="171"/>
      <c r="AI17" s="171"/>
      <c r="AJ17" s="172"/>
      <c r="AK17" s="172"/>
      <c r="AL17" s="172"/>
      <c r="AM17" s="172"/>
      <c r="AN17" s="171"/>
      <c r="AO17" s="170"/>
      <c r="AP17" s="171"/>
      <c r="AQ17" s="171"/>
      <c r="AR17" s="171"/>
      <c r="AS17" s="171"/>
      <c r="AT17" s="173"/>
      <c r="AU17" s="170"/>
      <c r="AV17" s="171"/>
      <c r="AW17" s="171"/>
      <c r="AX17" s="171"/>
      <c r="AY17" s="171"/>
      <c r="AZ17" s="173"/>
      <c r="BA17" s="170"/>
      <c r="BB17" s="171"/>
      <c r="BC17" s="171"/>
      <c r="BD17" s="171"/>
      <c r="BE17" s="171"/>
      <c r="BF17" s="173"/>
      <c r="BG17" s="175"/>
    </row>
    <row r="18" customFormat="false" ht="30" hidden="false" customHeight="true" outlineLevel="0" collapsed="false">
      <c r="A18" s="166" t="n">
        <f aca="false">'1-ToM-Requirements'!A18</f>
        <v>12</v>
      </c>
      <c r="B18" s="167" t="str">
        <f aca="false">'1-ToM-Requirements'!B18</f>
        <v>SEL1 Robot / Vertical</v>
      </c>
      <c r="C18" s="168" t="str">
        <f aca="false">'1-ToM-Requirements'!C18</f>
        <v>SG1Rb:MC-LinZ-01</v>
      </c>
      <c r="D18" s="169" t="str">
        <f aca="false">'1-ToM-Requirements'!E18</f>
        <v>Mirror Adjustment Robot (SEL1)</v>
      </c>
      <c r="E18" s="167" t="str">
        <f aca="false">'1-ToM-Requirements'!K18</f>
        <v>Linear</v>
      </c>
      <c r="F18" s="170"/>
      <c r="G18" s="171"/>
      <c r="H18" s="171"/>
      <c r="I18" s="171"/>
      <c r="J18" s="171"/>
      <c r="K18" s="119"/>
      <c r="L18" s="119"/>
      <c r="M18" s="172" t="n">
        <v>1</v>
      </c>
      <c r="N18" s="119"/>
      <c r="O18" s="171"/>
      <c r="P18" s="168" t="n">
        <f aca="false">'1-ToM-Requirements'!V18*L18/M18*60</f>
        <v>0</v>
      </c>
      <c r="Q18" s="171"/>
      <c r="R18" s="173"/>
      <c r="S18" s="170"/>
      <c r="T18" s="174"/>
      <c r="U18" s="174"/>
      <c r="V18" s="171"/>
      <c r="W18" s="171"/>
      <c r="X18" s="171"/>
      <c r="Y18" s="172"/>
      <c r="Z18" s="172"/>
      <c r="AA18" s="172"/>
      <c r="AB18" s="172"/>
      <c r="AC18" s="171"/>
      <c r="AD18" s="170"/>
      <c r="AE18" s="174"/>
      <c r="AF18" s="174"/>
      <c r="AG18" s="171"/>
      <c r="AH18" s="171"/>
      <c r="AI18" s="171"/>
      <c r="AJ18" s="172"/>
      <c r="AK18" s="172"/>
      <c r="AL18" s="172"/>
      <c r="AM18" s="172"/>
      <c r="AN18" s="171"/>
      <c r="AO18" s="170"/>
      <c r="AP18" s="171"/>
      <c r="AQ18" s="171"/>
      <c r="AR18" s="171"/>
      <c r="AS18" s="171"/>
      <c r="AT18" s="173"/>
      <c r="AU18" s="170"/>
      <c r="AV18" s="171"/>
      <c r="AW18" s="171"/>
      <c r="AX18" s="171"/>
      <c r="AY18" s="171"/>
      <c r="AZ18" s="173"/>
      <c r="BA18" s="170"/>
      <c r="BB18" s="171"/>
      <c r="BC18" s="171"/>
      <c r="BD18" s="171"/>
      <c r="BE18" s="171"/>
      <c r="BF18" s="173"/>
      <c r="BG18" s="175"/>
    </row>
    <row r="19" customFormat="false" ht="30" hidden="false" customHeight="true" outlineLevel="0" collapsed="false">
      <c r="A19" s="166" t="n">
        <f aca="false">'1-ToM-Requirements'!A19</f>
        <v>13</v>
      </c>
      <c r="B19" s="167" t="str">
        <f aca="false">'1-ToM-Requirements'!B19</f>
        <v>SEL1 Driver 1 / Approach</v>
      </c>
      <c r="C19" s="168" t="str">
        <f aca="false">'1-ToM-Requirements'!C19</f>
        <v>SG1Rb:MC-LinY-01</v>
      </c>
      <c r="D19" s="169" t="str">
        <f aca="false">'1-ToM-Requirements'!E19</f>
        <v>Mirror Adjustment Robot (SEL1)</v>
      </c>
      <c r="E19" s="167" t="str">
        <f aca="false">'1-ToM-Requirements'!K19</f>
        <v>Linear</v>
      </c>
      <c r="F19" s="170"/>
      <c r="G19" s="171"/>
      <c r="H19" s="171"/>
      <c r="I19" s="171"/>
      <c r="J19" s="171"/>
      <c r="K19" s="119"/>
      <c r="L19" s="119"/>
      <c r="M19" s="172" t="n">
        <v>1</v>
      </c>
      <c r="N19" s="119"/>
      <c r="O19" s="171"/>
      <c r="P19" s="168" t="n">
        <f aca="false">'1-ToM-Requirements'!V19*L19/M19*60</f>
        <v>0</v>
      </c>
      <c r="Q19" s="171"/>
      <c r="R19" s="173"/>
      <c r="S19" s="170"/>
      <c r="T19" s="174"/>
      <c r="U19" s="174"/>
      <c r="V19" s="171"/>
      <c r="W19" s="171"/>
      <c r="X19" s="171"/>
      <c r="Y19" s="172"/>
      <c r="Z19" s="172"/>
      <c r="AA19" s="172"/>
      <c r="AB19" s="172"/>
      <c r="AC19" s="171"/>
      <c r="AD19" s="170"/>
      <c r="AE19" s="174"/>
      <c r="AF19" s="174"/>
      <c r="AG19" s="171"/>
      <c r="AH19" s="171"/>
      <c r="AI19" s="171"/>
      <c r="AJ19" s="172"/>
      <c r="AK19" s="172"/>
      <c r="AL19" s="172"/>
      <c r="AM19" s="172"/>
      <c r="AN19" s="171"/>
      <c r="AO19" s="170"/>
      <c r="AP19" s="171"/>
      <c r="AQ19" s="171"/>
      <c r="AR19" s="171"/>
      <c r="AS19" s="171"/>
      <c r="AT19" s="173"/>
      <c r="AU19" s="170"/>
      <c r="AV19" s="171"/>
      <c r="AW19" s="171"/>
      <c r="AX19" s="171"/>
      <c r="AY19" s="171"/>
      <c r="AZ19" s="173"/>
      <c r="BA19" s="170"/>
      <c r="BB19" s="171"/>
      <c r="BC19" s="171"/>
      <c r="BD19" s="171"/>
      <c r="BE19" s="171"/>
      <c r="BF19" s="173"/>
      <c r="BG19" s="175"/>
    </row>
    <row r="20" customFormat="false" ht="30" hidden="false" customHeight="true" outlineLevel="0" collapsed="false">
      <c r="A20" s="166" t="n">
        <f aca="false">'1-ToM-Requirements'!A20</f>
        <v>14</v>
      </c>
      <c r="B20" s="167" t="str">
        <f aca="false">'1-ToM-Requirements'!B20</f>
        <v>SEL1 Driver 1 / Adjust</v>
      </c>
      <c r="C20" s="168" t="str">
        <f aca="false">'1-ToM-Requirements'!C20</f>
        <v>SG1Rb:MC-RotY-01</v>
      </c>
      <c r="D20" s="169" t="str">
        <f aca="false">'1-ToM-Requirements'!E20</f>
        <v>Mirror Adjustment Robot (SEL1)</v>
      </c>
      <c r="E20" s="167" t="str">
        <f aca="false">'1-ToM-Requirements'!K20</f>
        <v>Rotary</v>
      </c>
      <c r="F20" s="170"/>
      <c r="G20" s="171"/>
      <c r="H20" s="171"/>
      <c r="I20" s="171"/>
      <c r="J20" s="171"/>
      <c r="K20" s="119"/>
      <c r="L20" s="119"/>
      <c r="M20" s="172" t="n">
        <v>1</v>
      </c>
      <c r="N20" s="119"/>
      <c r="O20" s="171"/>
      <c r="P20" s="168" t="n">
        <f aca="false">'1-ToM-Requirements'!V20*L20/M20*60</f>
        <v>0</v>
      </c>
      <c r="Q20" s="171"/>
      <c r="R20" s="173"/>
      <c r="S20" s="170"/>
      <c r="T20" s="174"/>
      <c r="U20" s="174"/>
      <c r="V20" s="171"/>
      <c r="W20" s="171"/>
      <c r="X20" s="171"/>
      <c r="Y20" s="172"/>
      <c r="Z20" s="172"/>
      <c r="AA20" s="172"/>
      <c r="AB20" s="172"/>
      <c r="AC20" s="171"/>
      <c r="AD20" s="170"/>
      <c r="AE20" s="174"/>
      <c r="AF20" s="174"/>
      <c r="AG20" s="171"/>
      <c r="AH20" s="171"/>
      <c r="AI20" s="171"/>
      <c r="AJ20" s="172"/>
      <c r="AK20" s="172"/>
      <c r="AL20" s="172"/>
      <c r="AM20" s="172"/>
      <c r="AN20" s="171"/>
      <c r="AO20" s="170"/>
      <c r="AP20" s="171"/>
      <c r="AQ20" s="171"/>
      <c r="AR20" s="171"/>
      <c r="AS20" s="171"/>
      <c r="AT20" s="173"/>
      <c r="AU20" s="170"/>
      <c r="AV20" s="171"/>
      <c r="AW20" s="171"/>
      <c r="AX20" s="171"/>
      <c r="AY20" s="171"/>
      <c r="AZ20" s="173"/>
      <c r="BA20" s="170"/>
      <c r="BB20" s="171"/>
      <c r="BC20" s="171"/>
      <c r="BD20" s="171"/>
      <c r="BE20" s="171"/>
      <c r="BF20" s="173"/>
      <c r="BG20" s="175"/>
    </row>
    <row r="21" customFormat="false" ht="30" hidden="false" customHeight="true" outlineLevel="0" collapsed="false">
      <c r="A21" s="166" t="n">
        <f aca="false">'1-ToM-Requirements'!A21</f>
        <v>15</v>
      </c>
      <c r="B21" s="167" t="str">
        <f aca="false">'1-ToM-Requirements'!B21</f>
        <v>SEL1 Driver 2 / Approach</v>
      </c>
      <c r="C21" s="168" t="str">
        <f aca="false">'1-ToM-Requirements'!C21</f>
        <v>SG1Rb:MC-LinY-02</v>
      </c>
      <c r="D21" s="169" t="str">
        <f aca="false">'1-ToM-Requirements'!E21</f>
        <v>Mirror Adjustment Robot (SEL1)</v>
      </c>
      <c r="E21" s="167" t="str">
        <f aca="false">'1-ToM-Requirements'!K21</f>
        <v>Linear</v>
      </c>
      <c r="F21" s="170"/>
      <c r="G21" s="171"/>
      <c r="H21" s="171"/>
      <c r="I21" s="171"/>
      <c r="J21" s="171"/>
      <c r="K21" s="119"/>
      <c r="L21" s="119"/>
      <c r="M21" s="172" t="n">
        <v>1</v>
      </c>
      <c r="N21" s="119"/>
      <c r="O21" s="171"/>
      <c r="P21" s="168" t="n">
        <f aca="false">'1-ToM-Requirements'!V21*L21/M21*60</f>
        <v>0</v>
      </c>
      <c r="Q21" s="171"/>
      <c r="R21" s="173"/>
      <c r="S21" s="170"/>
      <c r="T21" s="174"/>
      <c r="U21" s="174"/>
      <c r="V21" s="171"/>
      <c r="W21" s="171"/>
      <c r="X21" s="171"/>
      <c r="Y21" s="172"/>
      <c r="Z21" s="172"/>
      <c r="AA21" s="172"/>
      <c r="AB21" s="172"/>
      <c r="AC21" s="171"/>
      <c r="AD21" s="170"/>
      <c r="AE21" s="174"/>
      <c r="AF21" s="174"/>
      <c r="AG21" s="171"/>
      <c r="AH21" s="171"/>
      <c r="AI21" s="171"/>
      <c r="AJ21" s="172"/>
      <c r="AK21" s="172"/>
      <c r="AL21" s="172"/>
      <c r="AM21" s="172"/>
      <c r="AN21" s="171"/>
      <c r="AO21" s="170"/>
      <c r="AP21" s="171"/>
      <c r="AQ21" s="171"/>
      <c r="AR21" s="171"/>
      <c r="AS21" s="171"/>
      <c r="AT21" s="173"/>
      <c r="AU21" s="170"/>
      <c r="AV21" s="171"/>
      <c r="AW21" s="171"/>
      <c r="AX21" s="171"/>
      <c r="AY21" s="171"/>
      <c r="AZ21" s="173"/>
      <c r="BA21" s="170"/>
      <c r="BB21" s="171"/>
      <c r="BC21" s="171"/>
      <c r="BD21" s="171"/>
      <c r="BE21" s="171"/>
      <c r="BF21" s="173"/>
      <c r="BG21" s="175"/>
    </row>
    <row r="22" customFormat="false" ht="30" hidden="false" customHeight="true" outlineLevel="0" collapsed="false">
      <c r="A22" s="166" t="n">
        <f aca="false">'1-ToM-Requirements'!A22</f>
        <v>16</v>
      </c>
      <c r="B22" s="167" t="str">
        <f aca="false">'1-ToM-Requirements'!B22</f>
        <v>SEL1 Driver 2 / Adjust</v>
      </c>
      <c r="C22" s="168" t="str">
        <f aca="false">'1-ToM-Requirements'!C22</f>
        <v>SG1Rb:MC-RotY-02</v>
      </c>
      <c r="D22" s="169" t="str">
        <f aca="false">'1-ToM-Requirements'!E22</f>
        <v>Mirror Adjustment Robot (SEL1)</v>
      </c>
      <c r="E22" s="167" t="str">
        <f aca="false">'1-ToM-Requirements'!K22</f>
        <v>Rotary</v>
      </c>
      <c r="F22" s="170"/>
      <c r="G22" s="171"/>
      <c r="H22" s="171"/>
      <c r="I22" s="171"/>
      <c r="J22" s="171"/>
      <c r="K22" s="119"/>
      <c r="L22" s="119"/>
      <c r="M22" s="172" t="n">
        <v>1</v>
      </c>
      <c r="N22" s="119"/>
      <c r="O22" s="171"/>
      <c r="P22" s="168" t="n">
        <f aca="false">'1-ToM-Requirements'!V22*L22/M22*60</f>
        <v>0</v>
      </c>
      <c r="Q22" s="171"/>
      <c r="R22" s="173"/>
      <c r="S22" s="170"/>
      <c r="T22" s="174"/>
      <c r="U22" s="174"/>
      <c r="V22" s="171"/>
      <c r="W22" s="171"/>
      <c r="X22" s="171"/>
      <c r="Y22" s="172"/>
      <c r="Z22" s="172"/>
      <c r="AA22" s="172"/>
      <c r="AB22" s="172"/>
      <c r="AC22" s="171"/>
      <c r="AD22" s="170"/>
      <c r="AE22" s="174"/>
      <c r="AF22" s="174"/>
      <c r="AG22" s="171"/>
      <c r="AH22" s="171"/>
      <c r="AI22" s="171"/>
      <c r="AJ22" s="172"/>
      <c r="AK22" s="172"/>
      <c r="AL22" s="172"/>
      <c r="AM22" s="172"/>
      <c r="AN22" s="171"/>
      <c r="AO22" s="170"/>
      <c r="AP22" s="171"/>
      <c r="AQ22" s="171"/>
      <c r="AR22" s="171"/>
      <c r="AS22" s="171"/>
      <c r="AT22" s="173"/>
      <c r="AU22" s="170"/>
      <c r="AV22" s="171"/>
      <c r="AW22" s="171"/>
      <c r="AX22" s="171"/>
      <c r="AY22" s="171"/>
      <c r="AZ22" s="173"/>
      <c r="BA22" s="170"/>
      <c r="BB22" s="171"/>
      <c r="BC22" s="171"/>
      <c r="BD22" s="171"/>
      <c r="BE22" s="171"/>
      <c r="BF22" s="173"/>
      <c r="BG22" s="175"/>
    </row>
    <row r="23" customFormat="false" ht="30" hidden="false" customHeight="true" outlineLevel="0" collapsed="false">
      <c r="A23" s="166" t="n">
        <f aca="false">'1-ToM-Requirements'!A23</f>
        <v>17</v>
      </c>
      <c r="B23" s="167" t="str">
        <f aca="false">'1-ToM-Requirements'!B23</f>
        <v>SEL1 Cart / Position</v>
      </c>
      <c r="C23" s="168" t="str">
        <f aca="false">'1-ToM-Requirements'!C23</f>
        <v>SG1Ct:MC-LinX-01</v>
      </c>
      <c r="D23" s="169" t="str">
        <f aca="false">'1-ToM-Requirements'!E23</f>
        <v>Mirror Measurement Cart (SEL1)</v>
      </c>
      <c r="E23" s="167" t="str">
        <f aca="false">'1-ToM-Requirements'!K23</f>
        <v>Linear</v>
      </c>
      <c r="F23" s="170"/>
      <c r="G23" s="171"/>
      <c r="H23" s="171"/>
      <c r="I23" s="171"/>
      <c r="J23" s="171"/>
      <c r="K23" s="119"/>
      <c r="L23" s="119"/>
      <c r="M23" s="172" t="n">
        <v>1</v>
      </c>
      <c r="N23" s="119"/>
      <c r="O23" s="171"/>
      <c r="P23" s="168" t="n">
        <f aca="false">'1-ToM-Requirements'!V23*L23/M23*60</f>
        <v>0</v>
      </c>
      <c r="Q23" s="171"/>
      <c r="R23" s="173"/>
      <c r="S23" s="170"/>
      <c r="T23" s="174"/>
      <c r="U23" s="174"/>
      <c r="V23" s="171"/>
      <c r="W23" s="171"/>
      <c r="X23" s="171"/>
      <c r="Y23" s="172"/>
      <c r="Z23" s="172"/>
      <c r="AA23" s="172"/>
      <c r="AB23" s="172"/>
      <c r="AC23" s="171"/>
      <c r="AD23" s="170"/>
      <c r="AE23" s="174"/>
      <c r="AF23" s="174"/>
      <c r="AG23" s="171"/>
      <c r="AH23" s="171"/>
      <c r="AI23" s="171"/>
      <c r="AJ23" s="172"/>
      <c r="AK23" s="172"/>
      <c r="AL23" s="172"/>
      <c r="AM23" s="172"/>
      <c r="AN23" s="171"/>
      <c r="AO23" s="170"/>
      <c r="AP23" s="171"/>
      <c r="AQ23" s="171"/>
      <c r="AR23" s="171"/>
      <c r="AS23" s="171"/>
      <c r="AT23" s="173"/>
      <c r="AU23" s="170"/>
      <c r="AV23" s="171"/>
      <c r="AW23" s="171"/>
      <c r="AX23" s="171"/>
      <c r="AY23" s="171"/>
      <c r="AZ23" s="173"/>
      <c r="BA23" s="170"/>
      <c r="BB23" s="171"/>
      <c r="BC23" s="171"/>
      <c r="BD23" s="171"/>
      <c r="BE23" s="171"/>
      <c r="BF23" s="173"/>
      <c r="BG23" s="175"/>
    </row>
    <row r="24" customFormat="false" ht="30" hidden="false" customHeight="true" outlineLevel="0" collapsed="false">
      <c r="A24" s="166" t="n">
        <f aca="false">'1-ToM-Requirements'!A24</f>
        <v>18</v>
      </c>
      <c r="B24" s="167" t="str">
        <f aca="false">'1-ToM-Requirements'!B24</f>
        <v>SEL1 Cart / Approach</v>
      </c>
      <c r="C24" s="168" t="str">
        <f aca="false">'1-ToM-Requirements'!C24</f>
        <v>SG1Ct:MC-RotZ-01</v>
      </c>
      <c r="D24" s="169" t="str">
        <f aca="false">'1-ToM-Requirements'!E24</f>
        <v>Mirror Measurement Cart (SEL1)</v>
      </c>
      <c r="E24" s="167" t="str">
        <f aca="false">'1-ToM-Requirements'!K24</f>
        <v>Rotary</v>
      </c>
      <c r="F24" s="170"/>
      <c r="G24" s="171"/>
      <c r="H24" s="171"/>
      <c r="I24" s="171"/>
      <c r="J24" s="171"/>
      <c r="K24" s="119"/>
      <c r="L24" s="119"/>
      <c r="M24" s="172" t="n">
        <v>1</v>
      </c>
      <c r="N24" s="119"/>
      <c r="O24" s="171"/>
      <c r="P24" s="168" t="n">
        <f aca="false">'1-ToM-Requirements'!V24*L24/M24*60</f>
        <v>0</v>
      </c>
      <c r="Q24" s="171"/>
      <c r="R24" s="173"/>
      <c r="S24" s="170"/>
      <c r="T24" s="174"/>
      <c r="U24" s="174"/>
      <c r="V24" s="171"/>
      <c r="W24" s="171"/>
      <c r="X24" s="171"/>
      <c r="Y24" s="172"/>
      <c r="Z24" s="172"/>
      <c r="AA24" s="172"/>
      <c r="AB24" s="172"/>
      <c r="AC24" s="171"/>
      <c r="AD24" s="170"/>
      <c r="AE24" s="174"/>
      <c r="AF24" s="174"/>
      <c r="AG24" s="171"/>
      <c r="AH24" s="171"/>
      <c r="AI24" s="171"/>
      <c r="AJ24" s="172"/>
      <c r="AK24" s="172"/>
      <c r="AL24" s="172"/>
      <c r="AM24" s="172"/>
      <c r="AN24" s="171"/>
      <c r="AO24" s="170"/>
      <c r="AP24" s="171"/>
      <c r="AQ24" s="171"/>
      <c r="AR24" s="171"/>
      <c r="AS24" s="171"/>
      <c r="AT24" s="173"/>
      <c r="AU24" s="170"/>
      <c r="AV24" s="171"/>
      <c r="AW24" s="171"/>
      <c r="AX24" s="171"/>
      <c r="AY24" s="171"/>
      <c r="AZ24" s="173"/>
      <c r="BA24" s="170"/>
      <c r="BB24" s="171"/>
      <c r="BC24" s="171"/>
      <c r="BD24" s="171"/>
      <c r="BE24" s="171"/>
      <c r="BF24" s="173"/>
      <c r="BG24" s="175"/>
    </row>
    <row r="25" customFormat="false" ht="30" hidden="false" customHeight="true" outlineLevel="0" collapsed="false">
      <c r="A25" s="166" t="n">
        <f aca="false">'1-ToM-Requirements'!A25</f>
        <v>19</v>
      </c>
      <c r="B25" s="167" t="str">
        <f aca="false">'1-ToM-Requirements'!B25</f>
        <v>Instrument Shutter</v>
      </c>
      <c r="C25" s="168" t="str">
        <f aca="false">'1-ToM-Requirements'!C25</f>
        <v>ThSht:MC-Pne01</v>
      </c>
      <c r="D25" s="169" t="str">
        <f aca="false">'1-ToM-Requirements'!E25</f>
        <v>Thermal Shutter</v>
      </c>
      <c r="E25" s="167" t="str">
        <f aca="false">'1-ToM-Requirements'!K25</f>
        <v>Linear</v>
      </c>
      <c r="F25" s="170"/>
      <c r="G25" s="171"/>
      <c r="H25" s="171"/>
      <c r="I25" s="171"/>
      <c r="J25" s="171"/>
      <c r="K25" s="119"/>
      <c r="L25" s="119"/>
      <c r="M25" s="172" t="n">
        <v>1</v>
      </c>
      <c r="N25" s="119"/>
      <c r="O25" s="171"/>
      <c r="P25" s="168" t="n">
        <f aca="false">'1-ToM-Requirements'!V25*L25/M25*60</f>
        <v>0</v>
      </c>
      <c r="Q25" s="171"/>
      <c r="R25" s="173"/>
      <c r="S25" s="170"/>
      <c r="T25" s="174"/>
      <c r="U25" s="174"/>
      <c r="V25" s="171"/>
      <c r="W25" s="171"/>
      <c r="X25" s="171"/>
      <c r="Y25" s="172"/>
      <c r="Z25" s="172"/>
      <c r="AA25" s="172"/>
      <c r="AB25" s="172"/>
      <c r="AC25" s="171"/>
      <c r="AD25" s="170"/>
      <c r="AE25" s="174"/>
      <c r="AF25" s="174"/>
      <c r="AG25" s="171"/>
      <c r="AH25" s="171"/>
      <c r="AI25" s="171"/>
      <c r="AJ25" s="172"/>
      <c r="AK25" s="172"/>
      <c r="AL25" s="172"/>
      <c r="AM25" s="172"/>
      <c r="AN25" s="171"/>
      <c r="AO25" s="170"/>
      <c r="AP25" s="171"/>
      <c r="AQ25" s="171"/>
      <c r="AR25" s="171"/>
      <c r="AS25" s="171"/>
      <c r="AT25" s="173"/>
      <c r="AU25" s="170"/>
      <c r="AV25" s="171"/>
      <c r="AW25" s="171"/>
      <c r="AX25" s="171"/>
      <c r="AY25" s="171"/>
      <c r="AZ25" s="173"/>
      <c r="BA25" s="170"/>
      <c r="BB25" s="171"/>
      <c r="BC25" s="171"/>
      <c r="BD25" s="171"/>
      <c r="BE25" s="171"/>
      <c r="BF25" s="173"/>
      <c r="BG25" s="175"/>
    </row>
    <row r="26" customFormat="false" ht="30" hidden="false" customHeight="true" outlineLevel="0" collapsed="false">
      <c r="A26" s="166" t="n">
        <f aca="false">'1-ToM-Requirements'!A26</f>
        <v>20</v>
      </c>
      <c r="B26" s="167" t="str">
        <f aca="false">'1-ToM-Requirements'!B26</f>
        <v>Middle Focus In-Beam Changer</v>
      </c>
      <c r="C26" s="168" t="str">
        <f aca="false">'1-ToM-Requirements'!C26</f>
        <v>Chg:MC-RotX01</v>
      </c>
      <c r="D26" s="169" t="str">
        <f aca="false">'1-ToM-Requirements'!E26</f>
        <v>Rotary In-Beam Element Changer (MF)</v>
      </c>
      <c r="E26" s="167" t="str">
        <f aca="false">'1-ToM-Requirements'!K26</f>
        <v>Rotary</v>
      </c>
      <c r="F26" s="170"/>
      <c r="G26" s="171"/>
      <c r="H26" s="171"/>
      <c r="I26" s="171"/>
      <c r="J26" s="171"/>
      <c r="K26" s="119"/>
      <c r="L26" s="119"/>
      <c r="M26" s="172" t="n">
        <v>1</v>
      </c>
      <c r="N26" s="119"/>
      <c r="O26" s="171"/>
      <c r="P26" s="168" t="n">
        <f aca="false">'1-ToM-Requirements'!V26*L26/M26*60</f>
        <v>0</v>
      </c>
      <c r="Q26" s="171"/>
      <c r="R26" s="173"/>
      <c r="S26" s="170"/>
      <c r="T26" s="174"/>
      <c r="U26" s="174"/>
      <c r="V26" s="171"/>
      <c r="W26" s="171"/>
      <c r="X26" s="171"/>
      <c r="Y26" s="172"/>
      <c r="Z26" s="172"/>
      <c r="AA26" s="172"/>
      <c r="AB26" s="172"/>
      <c r="AC26" s="171"/>
      <c r="AD26" s="170"/>
      <c r="AE26" s="174"/>
      <c r="AF26" s="174"/>
      <c r="AG26" s="171"/>
      <c r="AH26" s="171"/>
      <c r="AI26" s="171"/>
      <c r="AJ26" s="172"/>
      <c r="AK26" s="172"/>
      <c r="AL26" s="172"/>
      <c r="AM26" s="172"/>
      <c r="AN26" s="171"/>
      <c r="AO26" s="170"/>
      <c r="AP26" s="171"/>
      <c r="AQ26" s="171"/>
      <c r="AR26" s="171"/>
      <c r="AS26" s="171"/>
      <c r="AT26" s="173"/>
      <c r="AU26" s="170"/>
      <c r="AV26" s="171"/>
      <c r="AW26" s="171"/>
      <c r="AX26" s="171"/>
      <c r="AY26" s="171"/>
      <c r="AZ26" s="173"/>
      <c r="BA26" s="170"/>
      <c r="BB26" s="171"/>
      <c r="BC26" s="171"/>
      <c r="BD26" s="171"/>
      <c r="BE26" s="171"/>
      <c r="BF26" s="173"/>
      <c r="BG26" s="175"/>
    </row>
    <row r="27" customFormat="false" ht="30" hidden="false" customHeight="true" outlineLevel="0" collapsed="false">
      <c r="A27" s="166" t="n">
        <f aca="false">'1-ToM-Requirements'!A27</f>
        <v>21</v>
      </c>
      <c r="B27" s="167" t="str">
        <f aca="false">'1-ToM-Requirements'!B27</f>
        <v>Middle Focus / Horizontal Adjust.</v>
      </c>
      <c r="C27" s="168" t="str">
        <f aca="false">'1-ToM-Requirements'!C27</f>
        <v>Chg:MC-LinY01</v>
      </c>
      <c r="D27" s="169" t="str">
        <f aca="false">'1-ToM-Requirements'!E27</f>
        <v>Alignment for Rotary in-beam changer (MF)</v>
      </c>
      <c r="E27" s="167" t="str">
        <f aca="false">'1-ToM-Requirements'!K27</f>
        <v>Linear</v>
      </c>
      <c r="F27" s="170"/>
      <c r="G27" s="171"/>
      <c r="H27" s="171"/>
      <c r="I27" s="171"/>
      <c r="J27" s="171"/>
      <c r="K27" s="119"/>
      <c r="L27" s="119"/>
      <c r="M27" s="172" t="n">
        <v>1</v>
      </c>
      <c r="N27" s="119"/>
      <c r="O27" s="171"/>
      <c r="P27" s="168" t="n">
        <f aca="false">'1-ToM-Requirements'!V27*L27/M27*60</f>
        <v>0</v>
      </c>
      <c r="Q27" s="171"/>
      <c r="R27" s="173"/>
      <c r="S27" s="170"/>
      <c r="T27" s="174"/>
      <c r="U27" s="174"/>
      <c r="V27" s="171"/>
      <c r="W27" s="171"/>
      <c r="X27" s="171"/>
      <c r="Y27" s="172"/>
      <c r="Z27" s="172"/>
      <c r="AA27" s="172"/>
      <c r="AB27" s="172"/>
      <c r="AC27" s="171"/>
      <c r="AD27" s="170"/>
      <c r="AE27" s="174"/>
      <c r="AF27" s="174"/>
      <c r="AG27" s="171"/>
      <c r="AH27" s="171"/>
      <c r="AI27" s="171"/>
      <c r="AJ27" s="172"/>
      <c r="AK27" s="172"/>
      <c r="AL27" s="172"/>
      <c r="AM27" s="172"/>
      <c r="AN27" s="171"/>
      <c r="AO27" s="170"/>
      <c r="AP27" s="171"/>
      <c r="AQ27" s="171"/>
      <c r="AR27" s="171"/>
      <c r="AS27" s="171"/>
      <c r="AT27" s="173"/>
      <c r="AU27" s="170"/>
      <c r="AV27" s="171"/>
      <c r="AW27" s="171"/>
      <c r="AX27" s="171"/>
      <c r="AY27" s="171"/>
      <c r="AZ27" s="173"/>
      <c r="BA27" s="170"/>
      <c r="BB27" s="171"/>
      <c r="BC27" s="171"/>
      <c r="BD27" s="171"/>
      <c r="BE27" s="171"/>
      <c r="BF27" s="173"/>
      <c r="BG27" s="175"/>
    </row>
    <row r="28" customFormat="false" ht="30" hidden="false" customHeight="true" outlineLevel="0" collapsed="false">
      <c r="A28" s="166" t="n">
        <f aca="false">'1-ToM-Requirements'!A28</f>
        <v>22</v>
      </c>
      <c r="B28" s="167" t="str">
        <f aca="false">'1-ToM-Requirements'!B28</f>
        <v>Middle Focus / Vertical Adjust.</v>
      </c>
      <c r="C28" s="168" t="str">
        <f aca="false">'1-ToM-Requirements'!C28</f>
        <v>Chg:MC-LinZ01</v>
      </c>
      <c r="D28" s="169" t="str">
        <f aca="false">'1-ToM-Requirements'!E28</f>
        <v>Alignment for Rotary in-beam changer (MF)</v>
      </c>
      <c r="E28" s="167" t="str">
        <f aca="false">'1-ToM-Requirements'!K28</f>
        <v>Linear</v>
      </c>
      <c r="F28" s="170"/>
      <c r="G28" s="171"/>
      <c r="H28" s="171"/>
      <c r="I28" s="171"/>
      <c r="J28" s="171"/>
      <c r="K28" s="119"/>
      <c r="L28" s="119"/>
      <c r="M28" s="172" t="n">
        <v>1</v>
      </c>
      <c r="N28" s="119"/>
      <c r="O28" s="171"/>
      <c r="P28" s="168" t="n">
        <f aca="false">'1-ToM-Requirements'!V28*L28/M28*60</f>
        <v>0</v>
      </c>
      <c r="Q28" s="171"/>
      <c r="R28" s="173"/>
      <c r="S28" s="170"/>
      <c r="T28" s="174"/>
      <c r="U28" s="174"/>
      <c r="V28" s="171"/>
      <c r="W28" s="171"/>
      <c r="X28" s="171"/>
      <c r="Y28" s="172"/>
      <c r="Z28" s="172"/>
      <c r="AA28" s="172"/>
      <c r="AB28" s="172"/>
      <c r="AC28" s="171"/>
      <c r="AD28" s="170"/>
      <c r="AE28" s="174"/>
      <c r="AF28" s="174"/>
      <c r="AG28" s="171"/>
      <c r="AH28" s="171"/>
      <c r="AI28" s="171"/>
      <c r="AJ28" s="172"/>
      <c r="AK28" s="172"/>
      <c r="AL28" s="172"/>
      <c r="AM28" s="172"/>
      <c r="AN28" s="171"/>
      <c r="AO28" s="170"/>
      <c r="AP28" s="171"/>
      <c r="AQ28" s="171"/>
      <c r="AR28" s="171"/>
      <c r="AS28" s="171"/>
      <c r="AT28" s="173"/>
      <c r="AU28" s="170"/>
      <c r="AV28" s="171"/>
      <c r="AW28" s="171"/>
      <c r="AX28" s="171"/>
      <c r="AY28" s="171"/>
      <c r="AZ28" s="173"/>
      <c r="BA28" s="170"/>
      <c r="BB28" s="171"/>
      <c r="BC28" s="171"/>
      <c r="BD28" s="171"/>
      <c r="BE28" s="171"/>
      <c r="BF28" s="173"/>
      <c r="BG28" s="175"/>
    </row>
    <row r="29" customFormat="false" ht="30" hidden="false" customHeight="true" outlineLevel="0" collapsed="false">
      <c r="A29" s="166" t="n">
        <f aca="false">'1-ToM-Requirements'!A29</f>
        <v>23</v>
      </c>
      <c r="B29" s="167" t="str">
        <f aca="false">'1-ToM-Requirements'!B29</f>
        <v>Polarizer In-Beam Changer</v>
      </c>
      <c r="C29" s="168" t="str">
        <f aca="false">'1-ToM-Requirements'!C29</f>
        <v>PolChg:MC-LinY01</v>
      </c>
      <c r="D29" s="169" t="str">
        <f aca="false">'1-ToM-Requirements'!E29</f>
        <v>Linear In-Beam Element Changer (POL)</v>
      </c>
      <c r="E29" s="167" t="str">
        <f aca="false">'1-ToM-Requirements'!K29</f>
        <v>Linear</v>
      </c>
      <c r="F29" s="170"/>
      <c r="G29" s="171"/>
      <c r="H29" s="171"/>
      <c r="I29" s="171"/>
      <c r="J29" s="171"/>
      <c r="K29" s="119"/>
      <c r="L29" s="119"/>
      <c r="M29" s="172" t="n">
        <v>1</v>
      </c>
      <c r="N29" s="119"/>
      <c r="O29" s="171"/>
      <c r="P29" s="168" t="n">
        <f aca="false">'1-ToM-Requirements'!V29*L29/M29*60</f>
        <v>0</v>
      </c>
      <c r="Q29" s="171"/>
      <c r="R29" s="173"/>
      <c r="S29" s="170"/>
      <c r="T29" s="174"/>
      <c r="U29" s="174"/>
      <c r="V29" s="171"/>
      <c r="W29" s="171"/>
      <c r="X29" s="171"/>
      <c r="Y29" s="172"/>
      <c r="Z29" s="172"/>
      <c r="AA29" s="172"/>
      <c r="AB29" s="172"/>
      <c r="AC29" s="171"/>
      <c r="AD29" s="170"/>
      <c r="AE29" s="174"/>
      <c r="AF29" s="174"/>
      <c r="AG29" s="171"/>
      <c r="AH29" s="171"/>
      <c r="AI29" s="171"/>
      <c r="AJ29" s="172"/>
      <c r="AK29" s="172"/>
      <c r="AL29" s="172"/>
      <c r="AM29" s="172"/>
      <c r="AN29" s="171"/>
      <c r="AO29" s="170"/>
      <c r="AP29" s="171"/>
      <c r="AQ29" s="171"/>
      <c r="AR29" s="171"/>
      <c r="AS29" s="171"/>
      <c r="AT29" s="173"/>
      <c r="AU29" s="170"/>
      <c r="AV29" s="171"/>
      <c r="AW29" s="171"/>
      <c r="AX29" s="171"/>
      <c r="AY29" s="171"/>
      <c r="AZ29" s="173"/>
      <c r="BA29" s="170"/>
      <c r="BB29" s="171"/>
      <c r="BC29" s="171"/>
      <c r="BD29" s="171"/>
      <c r="BE29" s="171"/>
      <c r="BF29" s="173"/>
      <c r="BG29" s="175"/>
    </row>
    <row r="30" customFormat="false" ht="30" hidden="false" customHeight="true" outlineLevel="0" collapsed="false">
      <c r="A30" s="166" t="n">
        <f aca="false">'1-ToM-Requirements'!A30</f>
        <v>24</v>
      </c>
      <c r="B30" s="167" t="str">
        <f aca="false">'1-ToM-Requirements'!B30</f>
        <v>Polarizer Angular Adjustment</v>
      </c>
      <c r="C30" s="168" t="str">
        <f aca="false">'1-ToM-Requirements'!C30</f>
        <v>PolChg:MC-RotZ01</v>
      </c>
      <c r="D30" s="169" t="str">
        <f aca="false">'1-ToM-Requirements'!E30</f>
        <v>Linear In-Beam Element Changer (POL)</v>
      </c>
      <c r="E30" s="167" t="str">
        <f aca="false">'1-ToM-Requirements'!K30</f>
        <v>Rotary</v>
      </c>
      <c r="F30" s="170"/>
      <c r="G30" s="171"/>
      <c r="H30" s="171"/>
      <c r="I30" s="171"/>
      <c r="J30" s="171"/>
      <c r="K30" s="119"/>
      <c r="L30" s="119"/>
      <c r="M30" s="172" t="n">
        <v>1</v>
      </c>
      <c r="N30" s="119"/>
      <c r="O30" s="171"/>
      <c r="P30" s="168" t="n">
        <f aca="false">'1-ToM-Requirements'!V30*L30/M30*60</f>
        <v>0</v>
      </c>
      <c r="Q30" s="171"/>
      <c r="R30" s="173"/>
      <c r="S30" s="170"/>
      <c r="T30" s="174"/>
      <c r="U30" s="174"/>
      <c r="V30" s="171"/>
      <c r="W30" s="171"/>
      <c r="X30" s="171"/>
      <c r="Y30" s="172"/>
      <c r="Z30" s="172"/>
      <c r="AA30" s="172"/>
      <c r="AB30" s="172"/>
      <c r="AC30" s="171"/>
      <c r="AD30" s="170"/>
      <c r="AE30" s="174"/>
      <c r="AF30" s="174"/>
      <c r="AG30" s="171"/>
      <c r="AH30" s="171"/>
      <c r="AI30" s="171"/>
      <c r="AJ30" s="172"/>
      <c r="AK30" s="172"/>
      <c r="AL30" s="172"/>
      <c r="AM30" s="172"/>
      <c r="AN30" s="171"/>
      <c r="AO30" s="170"/>
      <c r="AP30" s="171"/>
      <c r="AQ30" s="171"/>
      <c r="AR30" s="171"/>
      <c r="AS30" s="171"/>
      <c r="AT30" s="173"/>
      <c r="AU30" s="170"/>
      <c r="AV30" s="171"/>
      <c r="AW30" s="171"/>
      <c r="AX30" s="171"/>
      <c r="AY30" s="171"/>
      <c r="AZ30" s="173"/>
      <c r="BA30" s="170"/>
      <c r="BB30" s="171"/>
      <c r="BC30" s="171"/>
      <c r="BD30" s="171"/>
      <c r="BE30" s="171"/>
      <c r="BF30" s="173"/>
      <c r="BG30" s="175"/>
    </row>
    <row r="31" customFormat="false" ht="30" hidden="false" customHeight="true" outlineLevel="0" collapsed="false">
      <c r="A31" s="166" t="n">
        <f aca="false">'1-ToM-Requirements'!A31</f>
        <v>25</v>
      </c>
      <c r="B31" s="167" t="str">
        <f aca="false">'1-ToM-Requirements'!B31</f>
        <v>SEL2 Single Mover FL-RE-US</v>
      </c>
      <c r="C31" s="168" t="str">
        <f aca="false">'1-ToM-Requirements'!C31</f>
        <v>SG2SM:MC-RotX-01</v>
      </c>
      <c r="D31" s="169" t="str">
        <f aca="false">'1-ToM-Requirements'!E31</f>
        <v>Adjustable Support Structure (SEL2)</v>
      </c>
      <c r="E31" s="167" t="str">
        <f aca="false">'1-ToM-Requirements'!K31</f>
        <v>Rotary</v>
      </c>
      <c r="F31" s="170"/>
      <c r="G31" s="171"/>
      <c r="H31" s="171"/>
      <c r="I31" s="171"/>
      <c r="J31" s="171"/>
      <c r="K31" s="119"/>
      <c r="L31" s="119"/>
      <c r="M31" s="172" t="n">
        <v>1</v>
      </c>
      <c r="N31" s="119"/>
      <c r="O31" s="171"/>
      <c r="P31" s="168" t="n">
        <f aca="false">'1-ToM-Requirements'!V31*L31/M31*60</f>
        <v>0</v>
      </c>
      <c r="Q31" s="171"/>
      <c r="R31" s="173"/>
      <c r="S31" s="170"/>
      <c r="T31" s="174"/>
      <c r="U31" s="174"/>
      <c r="V31" s="171"/>
      <c r="W31" s="171"/>
      <c r="X31" s="171"/>
      <c r="Y31" s="172"/>
      <c r="Z31" s="172"/>
      <c r="AA31" s="172"/>
      <c r="AB31" s="172"/>
      <c r="AC31" s="171"/>
      <c r="AD31" s="170"/>
      <c r="AE31" s="174"/>
      <c r="AF31" s="174"/>
      <c r="AG31" s="171"/>
      <c r="AH31" s="171"/>
      <c r="AI31" s="171"/>
      <c r="AJ31" s="172"/>
      <c r="AK31" s="172"/>
      <c r="AL31" s="172"/>
      <c r="AM31" s="172"/>
      <c r="AN31" s="171"/>
      <c r="AO31" s="170"/>
      <c r="AP31" s="171"/>
      <c r="AQ31" s="171"/>
      <c r="AR31" s="171"/>
      <c r="AS31" s="171"/>
      <c r="AT31" s="173"/>
      <c r="AU31" s="170"/>
      <c r="AV31" s="171"/>
      <c r="AW31" s="171"/>
      <c r="AX31" s="171"/>
      <c r="AY31" s="171"/>
      <c r="AZ31" s="173"/>
      <c r="BA31" s="170"/>
      <c r="BB31" s="171"/>
      <c r="BC31" s="171"/>
      <c r="BD31" s="171"/>
      <c r="BE31" s="171"/>
      <c r="BF31" s="173"/>
      <c r="BG31" s="175"/>
    </row>
    <row r="32" customFormat="false" ht="30" hidden="false" customHeight="true" outlineLevel="0" collapsed="false">
      <c r="A32" s="166" t="n">
        <f aca="false">'1-ToM-Requirements'!A32</f>
        <v>26</v>
      </c>
      <c r="B32" s="167" t="str">
        <f aca="false">'1-ToM-Requirements'!B32</f>
        <v>SEL2 Single Mover PR-RE-DS</v>
      </c>
      <c r="C32" s="168" t="str">
        <f aca="false">'1-ToM-Requirements'!C32</f>
        <v>SG2SM:MC-RotX-02</v>
      </c>
      <c r="D32" s="169" t="str">
        <f aca="false">'1-ToM-Requirements'!E32</f>
        <v>Adjustable Support Structure (SEL2)</v>
      </c>
      <c r="E32" s="167" t="str">
        <f aca="false">'1-ToM-Requirements'!K32</f>
        <v>Rotary</v>
      </c>
      <c r="F32" s="170"/>
      <c r="G32" s="171"/>
      <c r="H32" s="171"/>
      <c r="I32" s="171"/>
      <c r="J32" s="171"/>
      <c r="K32" s="119"/>
      <c r="L32" s="119"/>
      <c r="M32" s="172" t="n">
        <v>1</v>
      </c>
      <c r="N32" s="119"/>
      <c r="O32" s="171"/>
      <c r="P32" s="168" t="n">
        <f aca="false">'1-ToM-Requirements'!V32*L32/M32*60</f>
        <v>0</v>
      </c>
      <c r="Q32" s="171"/>
      <c r="R32" s="173"/>
      <c r="S32" s="170"/>
      <c r="T32" s="174"/>
      <c r="U32" s="174"/>
      <c r="V32" s="171"/>
      <c r="W32" s="171"/>
      <c r="X32" s="171"/>
      <c r="Y32" s="172"/>
      <c r="Z32" s="172"/>
      <c r="AA32" s="172"/>
      <c r="AB32" s="172"/>
      <c r="AC32" s="171"/>
      <c r="AD32" s="170"/>
      <c r="AE32" s="174"/>
      <c r="AF32" s="174"/>
      <c r="AG32" s="171"/>
      <c r="AH32" s="171"/>
      <c r="AI32" s="171"/>
      <c r="AJ32" s="172"/>
      <c r="AK32" s="172"/>
      <c r="AL32" s="172"/>
      <c r="AM32" s="172"/>
      <c r="AN32" s="171"/>
      <c r="AO32" s="170"/>
      <c r="AP32" s="171"/>
      <c r="AQ32" s="171"/>
      <c r="AR32" s="171"/>
      <c r="AS32" s="171"/>
      <c r="AT32" s="173"/>
      <c r="AU32" s="170"/>
      <c r="AV32" s="171"/>
      <c r="AW32" s="171"/>
      <c r="AX32" s="171"/>
      <c r="AY32" s="171"/>
      <c r="AZ32" s="173"/>
      <c r="BA32" s="170"/>
      <c r="BB32" s="171"/>
      <c r="BC32" s="171"/>
      <c r="BD32" s="171"/>
      <c r="BE32" s="171"/>
      <c r="BF32" s="173"/>
      <c r="BG32" s="175"/>
    </row>
    <row r="33" customFormat="false" ht="30" hidden="false" customHeight="true" outlineLevel="0" collapsed="false">
      <c r="A33" s="166" t="n">
        <f aca="false">'1-ToM-Requirements'!A33</f>
        <v>27</v>
      </c>
      <c r="B33" s="167" t="str">
        <f aca="false">'1-ToM-Requirements'!B33</f>
        <v>SEL2 Single Mover PR-LI-DS</v>
      </c>
      <c r="C33" s="168" t="str">
        <f aca="false">'1-ToM-Requirements'!C33</f>
        <v>SG2SM:MC-RotX-03</v>
      </c>
      <c r="D33" s="169" t="str">
        <f aca="false">'1-ToM-Requirements'!E33</f>
        <v>Adjustable Support Structure (SEL2)</v>
      </c>
      <c r="E33" s="167" t="str">
        <f aca="false">'1-ToM-Requirements'!K33</f>
        <v>Rotary</v>
      </c>
      <c r="F33" s="170"/>
      <c r="G33" s="171"/>
      <c r="H33" s="171"/>
      <c r="I33" s="171"/>
      <c r="J33" s="171"/>
      <c r="K33" s="119"/>
      <c r="L33" s="119"/>
      <c r="M33" s="172" t="n">
        <v>1</v>
      </c>
      <c r="N33" s="119"/>
      <c r="O33" s="171"/>
      <c r="P33" s="168" t="n">
        <f aca="false">'1-ToM-Requirements'!V33*L33/M33*60</f>
        <v>0</v>
      </c>
      <c r="Q33" s="171"/>
      <c r="R33" s="173"/>
      <c r="S33" s="170"/>
      <c r="T33" s="174"/>
      <c r="U33" s="174"/>
      <c r="V33" s="171"/>
      <c r="W33" s="171"/>
      <c r="X33" s="171"/>
      <c r="Y33" s="172"/>
      <c r="Z33" s="172"/>
      <c r="AA33" s="172"/>
      <c r="AB33" s="172"/>
      <c r="AC33" s="171"/>
      <c r="AD33" s="170"/>
      <c r="AE33" s="174"/>
      <c r="AF33" s="174"/>
      <c r="AG33" s="171"/>
      <c r="AH33" s="171"/>
      <c r="AI33" s="171"/>
      <c r="AJ33" s="172"/>
      <c r="AK33" s="172"/>
      <c r="AL33" s="172"/>
      <c r="AM33" s="172"/>
      <c r="AN33" s="171"/>
      <c r="AO33" s="170"/>
      <c r="AP33" s="171"/>
      <c r="AQ33" s="171"/>
      <c r="AR33" s="171"/>
      <c r="AS33" s="171"/>
      <c r="AT33" s="173"/>
      <c r="AU33" s="170"/>
      <c r="AV33" s="171"/>
      <c r="AW33" s="171"/>
      <c r="AX33" s="171"/>
      <c r="AY33" s="171"/>
      <c r="AZ33" s="173"/>
      <c r="BA33" s="170"/>
      <c r="BB33" s="171"/>
      <c r="BC33" s="171"/>
      <c r="BD33" s="171"/>
      <c r="BE33" s="171"/>
      <c r="BF33" s="173"/>
      <c r="BG33" s="175"/>
    </row>
    <row r="34" customFormat="false" ht="30" hidden="false" customHeight="true" outlineLevel="0" collapsed="false">
      <c r="A34" s="166" t="n">
        <f aca="false">'1-ToM-Requirements'!A34</f>
        <v>28</v>
      </c>
      <c r="B34" s="167" t="str">
        <f aca="false">'1-ToM-Requirements'!B34</f>
        <v>SEL2 Double Mover PR-LI-US-1</v>
      </c>
      <c r="C34" s="168" t="str">
        <f aca="false">'1-ToM-Requirements'!C34</f>
        <v>SG2DM:MC-RotX-01</v>
      </c>
      <c r="D34" s="169" t="str">
        <f aca="false">'1-ToM-Requirements'!E34</f>
        <v>Adjustable Support Structure (SEL2)</v>
      </c>
      <c r="E34" s="167" t="str">
        <f aca="false">'1-ToM-Requirements'!K34</f>
        <v>Rotary</v>
      </c>
      <c r="F34" s="170"/>
      <c r="G34" s="171"/>
      <c r="H34" s="171"/>
      <c r="I34" s="171"/>
      <c r="J34" s="171"/>
      <c r="K34" s="119"/>
      <c r="L34" s="119"/>
      <c r="M34" s="172" t="n">
        <v>1</v>
      </c>
      <c r="N34" s="119"/>
      <c r="O34" s="171"/>
      <c r="P34" s="168" t="n">
        <f aca="false">'1-ToM-Requirements'!V34*L34/M34*60</f>
        <v>0</v>
      </c>
      <c r="Q34" s="171"/>
      <c r="R34" s="173"/>
      <c r="S34" s="170"/>
      <c r="T34" s="174"/>
      <c r="U34" s="174"/>
      <c r="V34" s="171"/>
      <c r="W34" s="171"/>
      <c r="X34" s="171"/>
      <c r="Y34" s="172"/>
      <c r="Z34" s="172"/>
      <c r="AA34" s="172"/>
      <c r="AB34" s="172"/>
      <c r="AC34" s="171"/>
      <c r="AD34" s="170"/>
      <c r="AE34" s="174"/>
      <c r="AF34" s="174"/>
      <c r="AG34" s="171"/>
      <c r="AH34" s="171"/>
      <c r="AI34" s="171"/>
      <c r="AJ34" s="172"/>
      <c r="AK34" s="172"/>
      <c r="AL34" s="172"/>
      <c r="AM34" s="172"/>
      <c r="AN34" s="171"/>
      <c r="AO34" s="170"/>
      <c r="AP34" s="171"/>
      <c r="AQ34" s="171"/>
      <c r="AR34" s="171"/>
      <c r="AS34" s="171"/>
      <c r="AT34" s="173"/>
      <c r="AU34" s="170"/>
      <c r="AV34" s="171"/>
      <c r="AW34" s="171"/>
      <c r="AX34" s="171"/>
      <c r="AY34" s="171"/>
      <c r="AZ34" s="173"/>
      <c r="BA34" s="170"/>
      <c r="BB34" s="171"/>
      <c r="BC34" s="171"/>
      <c r="BD34" s="171"/>
      <c r="BE34" s="171"/>
      <c r="BF34" s="173"/>
      <c r="BG34" s="175"/>
    </row>
    <row r="35" customFormat="false" ht="30" hidden="false" customHeight="true" outlineLevel="0" collapsed="false">
      <c r="A35" s="166" t="n">
        <f aca="false">'1-ToM-Requirements'!A35</f>
        <v>29</v>
      </c>
      <c r="B35" s="167" t="str">
        <f aca="false">'1-ToM-Requirements'!B35</f>
        <v>SEL2 Double Mover PR-LI-US-2</v>
      </c>
      <c r="C35" s="168" t="str">
        <f aca="false">'1-ToM-Requirements'!C35</f>
        <v>SG2DM:MC-RotX-02</v>
      </c>
      <c r="D35" s="169" t="str">
        <f aca="false">'1-ToM-Requirements'!E35</f>
        <v>Adjustable Support Structure (SEL2)</v>
      </c>
      <c r="E35" s="167" t="str">
        <f aca="false">'1-ToM-Requirements'!K35</f>
        <v>Rotary</v>
      </c>
      <c r="F35" s="170"/>
      <c r="G35" s="171"/>
      <c r="H35" s="171"/>
      <c r="I35" s="171"/>
      <c r="J35" s="171"/>
      <c r="K35" s="119"/>
      <c r="L35" s="119"/>
      <c r="M35" s="172" t="n">
        <v>1</v>
      </c>
      <c r="N35" s="119"/>
      <c r="O35" s="171"/>
      <c r="P35" s="168" t="n">
        <f aca="false">'1-ToM-Requirements'!V35*L35/M35*60</f>
        <v>0</v>
      </c>
      <c r="Q35" s="171"/>
      <c r="R35" s="173"/>
      <c r="S35" s="170"/>
      <c r="T35" s="174"/>
      <c r="U35" s="174"/>
      <c r="V35" s="171"/>
      <c r="W35" s="171"/>
      <c r="X35" s="171"/>
      <c r="Y35" s="172"/>
      <c r="Z35" s="172"/>
      <c r="AA35" s="172"/>
      <c r="AB35" s="172"/>
      <c r="AC35" s="171"/>
      <c r="AD35" s="170"/>
      <c r="AE35" s="174"/>
      <c r="AF35" s="174"/>
      <c r="AG35" s="171"/>
      <c r="AH35" s="171"/>
      <c r="AI35" s="171"/>
      <c r="AJ35" s="172"/>
      <c r="AK35" s="172"/>
      <c r="AL35" s="172"/>
      <c r="AM35" s="172"/>
      <c r="AN35" s="171"/>
      <c r="AO35" s="170"/>
      <c r="AP35" s="171"/>
      <c r="AQ35" s="171"/>
      <c r="AR35" s="171"/>
      <c r="AS35" s="171"/>
      <c r="AT35" s="173"/>
      <c r="AU35" s="170"/>
      <c r="AV35" s="171"/>
      <c r="AW35" s="171"/>
      <c r="AX35" s="171"/>
      <c r="AY35" s="171"/>
      <c r="AZ35" s="173"/>
      <c r="BA35" s="170"/>
      <c r="BB35" s="171"/>
      <c r="BC35" s="171"/>
      <c r="BD35" s="171"/>
      <c r="BE35" s="171"/>
      <c r="BF35" s="173"/>
      <c r="BG35" s="175"/>
    </row>
    <row r="36" customFormat="false" ht="30" hidden="false" customHeight="true" outlineLevel="0" collapsed="false">
      <c r="A36" s="166" t="n">
        <f aca="false">'1-ToM-Requirements'!A36</f>
        <v>30</v>
      </c>
      <c r="B36" s="167" t="str">
        <f aca="false">'1-ToM-Requirements'!B36</f>
        <v>SEL2 Horizontal Mover</v>
      </c>
      <c r="C36" s="168" t="str">
        <f aca="false">'1-ToM-Requirements'!C36</f>
        <v>SG2Mv:MC-LinX-01</v>
      </c>
      <c r="D36" s="169" t="str">
        <f aca="false">'1-ToM-Requirements'!E36</f>
        <v>Adjustable Support Structure (SEL2)</v>
      </c>
      <c r="E36" s="167" t="str">
        <f aca="false">'1-ToM-Requirements'!K36</f>
        <v>Linear</v>
      </c>
      <c r="F36" s="170"/>
      <c r="G36" s="171"/>
      <c r="H36" s="171"/>
      <c r="I36" s="171"/>
      <c r="J36" s="171"/>
      <c r="K36" s="119"/>
      <c r="L36" s="119"/>
      <c r="M36" s="172" t="n">
        <v>1</v>
      </c>
      <c r="N36" s="119"/>
      <c r="O36" s="171"/>
      <c r="P36" s="168" t="n">
        <f aca="false">'1-ToM-Requirements'!V36*L36/M36*60</f>
        <v>0</v>
      </c>
      <c r="Q36" s="171"/>
      <c r="R36" s="173"/>
      <c r="S36" s="170"/>
      <c r="T36" s="174"/>
      <c r="U36" s="174"/>
      <c r="V36" s="171"/>
      <c r="W36" s="171"/>
      <c r="X36" s="171"/>
      <c r="Y36" s="172"/>
      <c r="Z36" s="172"/>
      <c r="AA36" s="172"/>
      <c r="AB36" s="172"/>
      <c r="AC36" s="171"/>
      <c r="AD36" s="170"/>
      <c r="AE36" s="174"/>
      <c r="AF36" s="174"/>
      <c r="AG36" s="171"/>
      <c r="AH36" s="171"/>
      <c r="AI36" s="171"/>
      <c r="AJ36" s="172"/>
      <c r="AK36" s="172"/>
      <c r="AL36" s="172"/>
      <c r="AM36" s="172"/>
      <c r="AN36" s="171"/>
      <c r="AO36" s="170"/>
      <c r="AP36" s="171"/>
      <c r="AQ36" s="171"/>
      <c r="AR36" s="171"/>
      <c r="AS36" s="171"/>
      <c r="AT36" s="173"/>
      <c r="AU36" s="170"/>
      <c r="AV36" s="171"/>
      <c r="AW36" s="171"/>
      <c r="AX36" s="171"/>
      <c r="AY36" s="171"/>
      <c r="AZ36" s="173"/>
      <c r="BA36" s="170"/>
      <c r="BB36" s="171"/>
      <c r="BC36" s="171"/>
      <c r="BD36" s="171"/>
      <c r="BE36" s="171"/>
      <c r="BF36" s="173"/>
      <c r="BG36" s="175"/>
    </row>
    <row r="37" customFormat="false" ht="30" hidden="false" customHeight="true" outlineLevel="0" collapsed="false">
      <c r="A37" s="166" t="n">
        <f aca="false">'1-ToM-Requirements'!A37</f>
        <v>31</v>
      </c>
      <c r="B37" s="167" t="str">
        <f aca="false">'1-ToM-Requirements'!B37</f>
        <v>SEL2 Robot / Position</v>
      </c>
      <c r="C37" s="168" t="str">
        <f aca="false">'1-ToM-Requirements'!C37</f>
        <v>SG2Rb:MC-LinX-01</v>
      </c>
      <c r="D37" s="169" t="str">
        <f aca="false">'1-ToM-Requirements'!E37</f>
        <v>Mirror Adjustment Robot (SEL2)</v>
      </c>
      <c r="E37" s="167" t="str">
        <f aca="false">'1-ToM-Requirements'!K37</f>
        <v>Linear</v>
      </c>
      <c r="F37" s="170"/>
      <c r="G37" s="171"/>
      <c r="H37" s="171"/>
      <c r="I37" s="171"/>
      <c r="J37" s="171"/>
      <c r="K37" s="119"/>
      <c r="L37" s="119"/>
      <c r="M37" s="172" t="n">
        <v>1</v>
      </c>
      <c r="N37" s="119"/>
      <c r="O37" s="171"/>
      <c r="P37" s="168" t="n">
        <f aca="false">'1-ToM-Requirements'!V37*L37/M37*60</f>
        <v>0</v>
      </c>
      <c r="Q37" s="171"/>
      <c r="R37" s="173"/>
      <c r="S37" s="170"/>
      <c r="T37" s="174"/>
      <c r="U37" s="174"/>
      <c r="V37" s="171"/>
      <c r="W37" s="171"/>
      <c r="X37" s="171"/>
      <c r="Y37" s="172"/>
      <c r="Z37" s="172"/>
      <c r="AA37" s="172"/>
      <c r="AB37" s="172"/>
      <c r="AC37" s="171"/>
      <c r="AD37" s="170"/>
      <c r="AE37" s="174"/>
      <c r="AF37" s="174"/>
      <c r="AG37" s="171"/>
      <c r="AH37" s="171"/>
      <c r="AI37" s="171"/>
      <c r="AJ37" s="172"/>
      <c r="AK37" s="172"/>
      <c r="AL37" s="172"/>
      <c r="AM37" s="172"/>
      <c r="AN37" s="171"/>
      <c r="AO37" s="170"/>
      <c r="AP37" s="171"/>
      <c r="AQ37" s="171"/>
      <c r="AR37" s="171"/>
      <c r="AS37" s="171"/>
      <c r="AT37" s="173"/>
      <c r="AU37" s="170"/>
      <c r="AV37" s="171"/>
      <c r="AW37" s="171"/>
      <c r="AX37" s="171"/>
      <c r="AY37" s="171"/>
      <c r="AZ37" s="173"/>
      <c r="BA37" s="170"/>
      <c r="BB37" s="171"/>
      <c r="BC37" s="171"/>
      <c r="BD37" s="171"/>
      <c r="BE37" s="171"/>
      <c r="BF37" s="173"/>
      <c r="BG37" s="175"/>
    </row>
    <row r="38" customFormat="false" ht="30" hidden="false" customHeight="true" outlineLevel="0" collapsed="false">
      <c r="A38" s="166" t="n">
        <f aca="false">'1-ToM-Requirements'!A38</f>
        <v>32</v>
      </c>
      <c r="B38" s="167" t="str">
        <f aca="false">'1-ToM-Requirements'!B38</f>
        <v>SEL2 Robot / Vertical</v>
      </c>
      <c r="C38" s="168" t="str">
        <f aca="false">'1-ToM-Requirements'!C38</f>
        <v>SG2Rb:MC-LinZ-01</v>
      </c>
      <c r="D38" s="169" t="str">
        <f aca="false">'1-ToM-Requirements'!E38</f>
        <v>Mirror Adjustment Robot (SEL2)</v>
      </c>
      <c r="E38" s="167" t="str">
        <f aca="false">'1-ToM-Requirements'!K38</f>
        <v>Linear</v>
      </c>
      <c r="F38" s="170"/>
      <c r="G38" s="171"/>
      <c r="H38" s="171"/>
      <c r="I38" s="171"/>
      <c r="J38" s="171"/>
      <c r="K38" s="119"/>
      <c r="L38" s="119"/>
      <c r="M38" s="172" t="n">
        <v>1</v>
      </c>
      <c r="N38" s="119"/>
      <c r="O38" s="171"/>
      <c r="P38" s="168" t="n">
        <f aca="false">'1-ToM-Requirements'!V38*L38/M38*60</f>
        <v>0</v>
      </c>
      <c r="Q38" s="171"/>
      <c r="R38" s="173"/>
      <c r="S38" s="170"/>
      <c r="T38" s="174"/>
      <c r="U38" s="174"/>
      <c r="V38" s="171"/>
      <c r="W38" s="171"/>
      <c r="X38" s="171"/>
      <c r="Y38" s="172"/>
      <c r="Z38" s="172"/>
      <c r="AA38" s="172"/>
      <c r="AB38" s="172"/>
      <c r="AC38" s="171"/>
      <c r="AD38" s="170"/>
      <c r="AE38" s="174"/>
      <c r="AF38" s="174"/>
      <c r="AG38" s="171"/>
      <c r="AH38" s="171"/>
      <c r="AI38" s="171"/>
      <c r="AJ38" s="172"/>
      <c r="AK38" s="172"/>
      <c r="AL38" s="172"/>
      <c r="AM38" s="172"/>
      <c r="AN38" s="171"/>
      <c r="AO38" s="170"/>
      <c r="AP38" s="171"/>
      <c r="AQ38" s="171"/>
      <c r="AR38" s="171"/>
      <c r="AS38" s="171"/>
      <c r="AT38" s="173"/>
      <c r="AU38" s="170"/>
      <c r="AV38" s="171"/>
      <c r="AW38" s="171"/>
      <c r="AX38" s="171"/>
      <c r="AY38" s="171"/>
      <c r="AZ38" s="173"/>
      <c r="BA38" s="170"/>
      <c r="BB38" s="171"/>
      <c r="BC38" s="171"/>
      <c r="BD38" s="171"/>
      <c r="BE38" s="171"/>
      <c r="BF38" s="173"/>
      <c r="BG38" s="175"/>
    </row>
    <row r="39" customFormat="false" ht="30" hidden="false" customHeight="true" outlineLevel="0" collapsed="false">
      <c r="A39" s="166" t="n">
        <f aca="false">'1-ToM-Requirements'!A39</f>
        <v>33</v>
      </c>
      <c r="B39" s="167" t="str">
        <f aca="false">'1-ToM-Requirements'!B39</f>
        <v>SEL2 Driver 1 / Approach</v>
      </c>
      <c r="C39" s="168" t="str">
        <f aca="false">'1-ToM-Requirements'!C39</f>
        <v>SG2Rb:MC-LinY-01</v>
      </c>
      <c r="D39" s="169" t="str">
        <f aca="false">'1-ToM-Requirements'!E39</f>
        <v>Mirror Adjustment Robot (SEL2)</v>
      </c>
      <c r="E39" s="167" t="str">
        <f aca="false">'1-ToM-Requirements'!K39</f>
        <v>Linear</v>
      </c>
      <c r="F39" s="170"/>
      <c r="G39" s="171"/>
      <c r="H39" s="171"/>
      <c r="I39" s="171"/>
      <c r="J39" s="171"/>
      <c r="K39" s="119"/>
      <c r="L39" s="119"/>
      <c r="M39" s="172" t="n">
        <v>1</v>
      </c>
      <c r="N39" s="119"/>
      <c r="O39" s="171"/>
      <c r="P39" s="168" t="n">
        <f aca="false">'1-ToM-Requirements'!V39*L39/M39*60</f>
        <v>0</v>
      </c>
      <c r="Q39" s="171"/>
      <c r="R39" s="173"/>
      <c r="S39" s="170"/>
      <c r="T39" s="174"/>
      <c r="U39" s="174"/>
      <c r="V39" s="171"/>
      <c r="W39" s="171"/>
      <c r="X39" s="171"/>
      <c r="Y39" s="172"/>
      <c r="Z39" s="172"/>
      <c r="AA39" s="172"/>
      <c r="AB39" s="172"/>
      <c r="AC39" s="171"/>
      <c r="AD39" s="170"/>
      <c r="AE39" s="174"/>
      <c r="AF39" s="174"/>
      <c r="AG39" s="171"/>
      <c r="AH39" s="171"/>
      <c r="AI39" s="171"/>
      <c r="AJ39" s="172"/>
      <c r="AK39" s="172"/>
      <c r="AL39" s="172"/>
      <c r="AM39" s="172"/>
      <c r="AN39" s="171"/>
      <c r="AO39" s="170"/>
      <c r="AP39" s="171"/>
      <c r="AQ39" s="171"/>
      <c r="AR39" s="171"/>
      <c r="AS39" s="171"/>
      <c r="AT39" s="173"/>
      <c r="AU39" s="170"/>
      <c r="AV39" s="171"/>
      <c r="AW39" s="171"/>
      <c r="AX39" s="171"/>
      <c r="AY39" s="171"/>
      <c r="AZ39" s="173"/>
      <c r="BA39" s="170"/>
      <c r="BB39" s="171"/>
      <c r="BC39" s="171"/>
      <c r="BD39" s="171"/>
      <c r="BE39" s="171"/>
      <c r="BF39" s="173"/>
      <c r="BG39" s="175"/>
    </row>
    <row r="40" customFormat="false" ht="30" hidden="false" customHeight="true" outlineLevel="0" collapsed="false">
      <c r="A40" s="166" t="n">
        <f aca="false">'1-ToM-Requirements'!A40</f>
        <v>34</v>
      </c>
      <c r="B40" s="167" t="str">
        <f aca="false">'1-ToM-Requirements'!B40</f>
        <v>SEL2 Driver 1 / Adjust</v>
      </c>
      <c r="C40" s="168" t="str">
        <f aca="false">'1-ToM-Requirements'!C40</f>
        <v>SG2Rb:MC-RotY-01</v>
      </c>
      <c r="D40" s="169" t="str">
        <f aca="false">'1-ToM-Requirements'!E40</f>
        <v>Mirror Adjustment Robot (SEL2)</v>
      </c>
      <c r="E40" s="167" t="str">
        <f aca="false">'1-ToM-Requirements'!K40</f>
        <v>Rotary</v>
      </c>
      <c r="F40" s="170"/>
      <c r="G40" s="171"/>
      <c r="H40" s="171"/>
      <c r="I40" s="171"/>
      <c r="J40" s="171"/>
      <c r="K40" s="119"/>
      <c r="L40" s="119"/>
      <c r="M40" s="172" t="n">
        <v>1</v>
      </c>
      <c r="N40" s="119"/>
      <c r="O40" s="171"/>
      <c r="P40" s="168" t="n">
        <f aca="false">'1-ToM-Requirements'!V40*L40/M40*60</f>
        <v>0</v>
      </c>
      <c r="Q40" s="171"/>
      <c r="R40" s="173"/>
      <c r="S40" s="170"/>
      <c r="T40" s="174"/>
      <c r="U40" s="174"/>
      <c r="V40" s="171"/>
      <c r="W40" s="171"/>
      <c r="X40" s="171"/>
      <c r="Y40" s="172"/>
      <c r="Z40" s="172"/>
      <c r="AA40" s="172"/>
      <c r="AB40" s="172"/>
      <c r="AC40" s="171"/>
      <c r="AD40" s="170"/>
      <c r="AE40" s="174"/>
      <c r="AF40" s="174"/>
      <c r="AG40" s="171"/>
      <c r="AH40" s="171"/>
      <c r="AI40" s="171"/>
      <c r="AJ40" s="172"/>
      <c r="AK40" s="172"/>
      <c r="AL40" s="172"/>
      <c r="AM40" s="172"/>
      <c r="AN40" s="171"/>
      <c r="AO40" s="170"/>
      <c r="AP40" s="171"/>
      <c r="AQ40" s="171"/>
      <c r="AR40" s="171"/>
      <c r="AS40" s="171"/>
      <c r="AT40" s="173"/>
      <c r="AU40" s="170"/>
      <c r="AV40" s="171"/>
      <c r="AW40" s="171"/>
      <c r="AX40" s="171"/>
      <c r="AY40" s="171"/>
      <c r="AZ40" s="173"/>
      <c r="BA40" s="170"/>
      <c r="BB40" s="171"/>
      <c r="BC40" s="171"/>
      <c r="BD40" s="171"/>
      <c r="BE40" s="171"/>
      <c r="BF40" s="173"/>
      <c r="BG40" s="175"/>
    </row>
    <row r="41" customFormat="false" ht="30" hidden="false" customHeight="true" outlineLevel="0" collapsed="false">
      <c r="A41" s="166" t="n">
        <f aca="false">'1-ToM-Requirements'!A41</f>
        <v>35</v>
      </c>
      <c r="B41" s="167" t="str">
        <f aca="false">'1-ToM-Requirements'!B41</f>
        <v>SEL2 Driver 2 / Approach</v>
      </c>
      <c r="C41" s="168" t="str">
        <f aca="false">'1-ToM-Requirements'!C41</f>
        <v>SG2Rb:MC-LinY-02</v>
      </c>
      <c r="D41" s="169" t="str">
        <f aca="false">'1-ToM-Requirements'!E41</f>
        <v>Mirror Adjustment Robot (SEL2)</v>
      </c>
      <c r="E41" s="167" t="str">
        <f aca="false">'1-ToM-Requirements'!K41</f>
        <v>Linear</v>
      </c>
      <c r="F41" s="170"/>
      <c r="G41" s="171"/>
      <c r="H41" s="171"/>
      <c r="I41" s="171"/>
      <c r="J41" s="171"/>
      <c r="K41" s="119"/>
      <c r="L41" s="119"/>
      <c r="M41" s="172" t="n">
        <v>1</v>
      </c>
      <c r="N41" s="119"/>
      <c r="O41" s="171"/>
      <c r="P41" s="168" t="n">
        <f aca="false">'1-ToM-Requirements'!V41*L41/M41*60</f>
        <v>0</v>
      </c>
      <c r="Q41" s="171"/>
      <c r="R41" s="173"/>
      <c r="S41" s="170"/>
      <c r="T41" s="174"/>
      <c r="U41" s="174"/>
      <c r="V41" s="171"/>
      <c r="W41" s="171"/>
      <c r="X41" s="171"/>
      <c r="Y41" s="172"/>
      <c r="Z41" s="172"/>
      <c r="AA41" s="172"/>
      <c r="AB41" s="172"/>
      <c r="AC41" s="171"/>
      <c r="AD41" s="170"/>
      <c r="AE41" s="174"/>
      <c r="AF41" s="174"/>
      <c r="AG41" s="171"/>
      <c r="AH41" s="171"/>
      <c r="AI41" s="171"/>
      <c r="AJ41" s="172"/>
      <c r="AK41" s="172"/>
      <c r="AL41" s="172"/>
      <c r="AM41" s="172"/>
      <c r="AN41" s="171"/>
      <c r="AO41" s="170"/>
      <c r="AP41" s="171"/>
      <c r="AQ41" s="171"/>
      <c r="AR41" s="171"/>
      <c r="AS41" s="171"/>
      <c r="AT41" s="173"/>
      <c r="AU41" s="170"/>
      <c r="AV41" s="171"/>
      <c r="AW41" s="171"/>
      <c r="AX41" s="171"/>
      <c r="AY41" s="171"/>
      <c r="AZ41" s="173"/>
      <c r="BA41" s="170"/>
      <c r="BB41" s="171"/>
      <c r="BC41" s="171"/>
      <c r="BD41" s="171"/>
      <c r="BE41" s="171"/>
      <c r="BF41" s="173"/>
      <c r="BG41" s="175"/>
    </row>
    <row r="42" customFormat="false" ht="30" hidden="false" customHeight="true" outlineLevel="0" collapsed="false">
      <c r="A42" s="166" t="n">
        <f aca="false">'1-ToM-Requirements'!A42</f>
        <v>36</v>
      </c>
      <c r="B42" s="167" t="str">
        <f aca="false">'1-ToM-Requirements'!B42</f>
        <v>SEL2 Driver 2 / Adjust</v>
      </c>
      <c r="C42" s="168" t="str">
        <f aca="false">'1-ToM-Requirements'!C42</f>
        <v>SG2Rb:MC-RotY-02</v>
      </c>
      <c r="D42" s="169" t="str">
        <f aca="false">'1-ToM-Requirements'!E42</f>
        <v>Mirror Adjustment Robot (SEL2)</v>
      </c>
      <c r="E42" s="167" t="str">
        <f aca="false">'1-ToM-Requirements'!K42</f>
        <v>Rotary</v>
      </c>
      <c r="F42" s="170"/>
      <c r="G42" s="171"/>
      <c r="H42" s="171"/>
      <c r="I42" s="171"/>
      <c r="J42" s="171"/>
      <c r="K42" s="119"/>
      <c r="L42" s="119"/>
      <c r="M42" s="172" t="n">
        <v>1</v>
      </c>
      <c r="N42" s="119"/>
      <c r="O42" s="171"/>
      <c r="P42" s="168" t="n">
        <f aca="false">'1-ToM-Requirements'!V42*L42/M42*60</f>
        <v>0</v>
      </c>
      <c r="Q42" s="171"/>
      <c r="R42" s="173"/>
      <c r="S42" s="170"/>
      <c r="T42" s="174"/>
      <c r="U42" s="174"/>
      <c r="V42" s="171"/>
      <c r="W42" s="171"/>
      <c r="X42" s="171"/>
      <c r="Y42" s="172"/>
      <c r="Z42" s="172"/>
      <c r="AA42" s="172"/>
      <c r="AB42" s="172"/>
      <c r="AC42" s="171"/>
      <c r="AD42" s="170"/>
      <c r="AE42" s="174"/>
      <c r="AF42" s="174"/>
      <c r="AG42" s="171"/>
      <c r="AH42" s="171"/>
      <c r="AI42" s="171"/>
      <c r="AJ42" s="172"/>
      <c r="AK42" s="172"/>
      <c r="AL42" s="172"/>
      <c r="AM42" s="172"/>
      <c r="AN42" s="171"/>
      <c r="AO42" s="170"/>
      <c r="AP42" s="171"/>
      <c r="AQ42" s="171"/>
      <c r="AR42" s="171"/>
      <c r="AS42" s="171"/>
      <c r="AT42" s="173"/>
      <c r="AU42" s="170"/>
      <c r="AV42" s="171"/>
      <c r="AW42" s="171"/>
      <c r="AX42" s="171"/>
      <c r="AY42" s="171"/>
      <c r="AZ42" s="173"/>
      <c r="BA42" s="170"/>
      <c r="BB42" s="171"/>
      <c r="BC42" s="171"/>
      <c r="BD42" s="171"/>
      <c r="BE42" s="171"/>
      <c r="BF42" s="173"/>
      <c r="BG42" s="175"/>
    </row>
    <row r="43" customFormat="false" ht="30" hidden="false" customHeight="true" outlineLevel="0" collapsed="false">
      <c r="A43" s="166" t="n">
        <f aca="false">'1-ToM-Requirements'!A43</f>
        <v>37</v>
      </c>
      <c r="B43" s="167" t="str">
        <f aca="false">'1-ToM-Requirements'!B43</f>
        <v>SEL2 Cart / Position</v>
      </c>
      <c r="C43" s="168" t="str">
        <f aca="false">'1-ToM-Requirements'!C43</f>
        <v>SG2Ct:MC-LinX-01</v>
      </c>
      <c r="D43" s="169" t="str">
        <f aca="false">'1-ToM-Requirements'!E43</f>
        <v>Mirror Measurement Cart (SEL2)</v>
      </c>
      <c r="E43" s="167" t="str">
        <f aca="false">'1-ToM-Requirements'!K43</f>
        <v>Linear</v>
      </c>
      <c r="F43" s="170"/>
      <c r="G43" s="171"/>
      <c r="H43" s="171"/>
      <c r="I43" s="171"/>
      <c r="J43" s="171"/>
      <c r="K43" s="119"/>
      <c r="L43" s="119"/>
      <c r="M43" s="172" t="n">
        <v>1</v>
      </c>
      <c r="N43" s="119"/>
      <c r="O43" s="171"/>
      <c r="P43" s="168" t="n">
        <f aca="false">'1-ToM-Requirements'!V43*L43/M43*60</f>
        <v>0</v>
      </c>
      <c r="Q43" s="171"/>
      <c r="R43" s="173"/>
      <c r="S43" s="170"/>
      <c r="T43" s="174"/>
      <c r="U43" s="174"/>
      <c r="V43" s="171"/>
      <c r="W43" s="171"/>
      <c r="X43" s="171"/>
      <c r="Y43" s="172"/>
      <c r="Z43" s="172"/>
      <c r="AA43" s="172"/>
      <c r="AB43" s="172"/>
      <c r="AC43" s="171"/>
      <c r="AD43" s="170"/>
      <c r="AE43" s="174"/>
      <c r="AF43" s="174"/>
      <c r="AG43" s="171"/>
      <c r="AH43" s="171"/>
      <c r="AI43" s="171"/>
      <c r="AJ43" s="172"/>
      <c r="AK43" s="172"/>
      <c r="AL43" s="172"/>
      <c r="AM43" s="172"/>
      <c r="AN43" s="171"/>
      <c r="AO43" s="170"/>
      <c r="AP43" s="171"/>
      <c r="AQ43" s="171"/>
      <c r="AR43" s="171"/>
      <c r="AS43" s="171"/>
      <c r="AT43" s="173"/>
      <c r="AU43" s="170"/>
      <c r="AV43" s="171"/>
      <c r="AW43" s="171"/>
      <c r="AX43" s="171"/>
      <c r="AY43" s="171"/>
      <c r="AZ43" s="173"/>
      <c r="BA43" s="170"/>
      <c r="BB43" s="171"/>
      <c r="BC43" s="171"/>
      <c r="BD43" s="171"/>
      <c r="BE43" s="171"/>
      <c r="BF43" s="173"/>
      <c r="BG43" s="175"/>
    </row>
    <row r="44" customFormat="false" ht="30" hidden="false" customHeight="true" outlineLevel="0" collapsed="false">
      <c r="A44" s="166" t="n">
        <f aca="false">'1-ToM-Requirements'!A44</f>
        <v>38</v>
      </c>
      <c r="B44" s="167" t="str">
        <f aca="false">'1-ToM-Requirements'!B44</f>
        <v>SEL2 Cart / Approach</v>
      </c>
      <c r="C44" s="168" t="str">
        <f aca="false">'1-ToM-Requirements'!C44</f>
        <v>SG2Ct:MC-RotZ-01</v>
      </c>
      <c r="D44" s="169" t="str">
        <f aca="false">'1-ToM-Requirements'!E44</f>
        <v>Mirror Measurement Cart (SEL2)</v>
      </c>
      <c r="E44" s="167" t="str">
        <f aca="false">'1-ToM-Requirements'!K44</f>
        <v>Rotary</v>
      </c>
      <c r="F44" s="170"/>
      <c r="G44" s="171"/>
      <c r="H44" s="171"/>
      <c r="I44" s="171"/>
      <c r="J44" s="171"/>
      <c r="K44" s="119"/>
      <c r="L44" s="119"/>
      <c r="M44" s="172" t="n">
        <v>1</v>
      </c>
      <c r="N44" s="119"/>
      <c r="O44" s="171"/>
      <c r="P44" s="168" t="n">
        <f aca="false">'1-ToM-Requirements'!V44*L44/M44*60</f>
        <v>0</v>
      </c>
      <c r="Q44" s="171"/>
      <c r="R44" s="173"/>
      <c r="S44" s="170"/>
      <c r="T44" s="174"/>
      <c r="U44" s="174"/>
      <c r="V44" s="171"/>
      <c r="W44" s="171"/>
      <c r="X44" s="171"/>
      <c r="Y44" s="172"/>
      <c r="Z44" s="172"/>
      <c r="AA44" s="172"/>
      <c r="AB44" s="172"/>
      <c r="AC44" s="171"/>
      <c r="AD44" s="170"/>
      <c r="AE44" s="174"/>
      <c r="AF44" s="174"/>
      <c r="AG44" s="171"/>
      <c r="AH44" s="171"/>
      <c r="AI44" s="171"/>
      <c r="AJ44" s="172"/>
      <c r="AK44" s="172"/>
      <c r="AL44" s="172"/>
      <c r="AM44" s="172"/>
      <c r="AN44" s="171"/>
      <c r="AO44" s="170"/>
      <c r="AP44" s="171"/>
      <c r="AQ44" s="171"/>
      <c r="AR44" s="171"/>
      <c r="AS44" s="171"/>
      <c r="AT44" s="173"/>
      <c r="AU44" s="170"/>
      <c r="AV44" s="171"/>
      <c r="AW44" s="171"/>
      <c r="AX44" s="171"/>
      <c r="AY44" s="171"/>
      <c r="AZ44" s="173"/>
      <c r="BA44" s="170"/>
      <c r="BB44" s="171"/>
      <c r="BC44" s="171"/>
      <c r="BD44" s="171"/>
      <c r="BE44" s="171"/>
      <c r="BF44" s="173"/>
      <c r="BG44" s="175"/>
    </row>
    <row r="45" customFormat="false" ht="30" hidden="false" customHeight="true" outlineLevel="0" collapsed="false">
      <c r="A45" s="166" t="n">
        <f aca="false">'1-ToM-Requirements'!A45</f>
        <v>39</v>
      </c>
      <c r="B45" s="167" t="str">
        <f aca="false">'1-ToM-Requirements'!B45</f>
        <v>Sample Slit Set- Left Blade</v>
      </c>
      <c r="C45" s="168" t="str">
        <f aca="false">'1-ToM-Requirements'!C45</f>
        <v>SpSl:MC-SlYp</v>
      </c>
      <c r="D45" s="169" t="str">
        <f aca="false">'1-ToM-Requirements'!E45</f>
        <v>Sample Slit System</v>
      </c>
      <c r="E45" s="167" t="str">
        <f aca="false">'1-ToM-Requirements'!K45</f>
        <v>Linear</v>
      </c>
      <c r="F45" s="170"/>
      <c r="G45" s="171"/>
      <c r="H45" s="171"/>
      <c r="I45" s="171"/>
      <c r="J45" s="171"/>
      <c r="K45" s="119"/>
      <c r="L45" s="119"/>
      <c r="M45" s="172" t="n">
        <v>1</v>
      </c>
      <c r="N45" s="119"/>
      <c r="O45" s="171"/>
      <c r="P45" s="168" t="n">
        <f aca="false">'1-ToM-Requirements'!V45*L45/M45*60</f>
        <v>0</v>
      </c>
      <c r="Q45" s="171"/>
      <c r="R45" s="173"/>
      <c r="S45" s="170"/>
      <c r="T45" s="174"/>
      <c r="U45" s="174"/>
      <c r="V45" s="171"/>
      <c r="W45" s="171"/>
      <c r="X45" s="171"/>
      <c r="Y45" s="172"/>
      <c r="Z45" s="172"/>
      <c r="AA45" s="172"/>
      <c r="AB45" s="172"/>
      <c r="AC45" s="171"/>
      <c r="AD45" s="170"/>
      <c r="AE45" s="174"/>
      <c r="AF45" s="174"/>
      <c r="AG45" s="171"/>
      <c r="AH45" s="171"/>
      <c r="AI45" s="171"/>
      <c r="AJ45" s="172"/>
      <c r="AK45" s="172"/>
      <c r="AL45" s="172"/>
      <c r="AM45" s="172"/>
      <c r="AN45" s="171"/>
      <c r="AO45" s="170"/>
      <c r="AP45" s="171"/>
      <c r="AQ45" s="171"/>
      <c r="AR45" s="171"/>
      <c r="AS45" s="171"/>
      <c r="AT45" s="173"/>
      <c r="AU45" s="170"/>
      <c r="AV45" s="171"/>
      <c r="AW45" s="171"/>
      <c r="AX45" s="171"/>
      <c r="AY45" s="171"/>
      <c r="AZ45" s="173"/>
      <c r="BA45" s="170"/>
      <c r="BB45" s="171"/>
      <c r="BC45" s="171"/>
      <c r="BD45" s="171"/>
      <c r="BE45" s="171"/>
      <c r="BF45" s="173"/>
      <c r="BG45" s="175"/>
    </row>
    <row r="46" customFormat="false" ht="30" hidden="false" customHeight="true" outlineLevel="0" collapsed="false">
      <c r="A46" s="166" t="n">
        <f aca="false">'1-ToM-Requirements'!A46</f>
        <v>40</v>
      </c>
      <c r="B46" s="167" t="str">
        <f aca="false">'1-ToM-Requirements'!B46</f>
        <v>Sample Slit Set - Right Blade</v>
      </c>
      <c r="C46" s="168" t="str">
        <f aca="false">'1-ToM-Requirements'!C46</f>
        <v>SpSl:MC-SlYm</v>
      </c>
      <c r="D46" s="169" t="str">
        <f aca="false">'1-ToM-Requirements'!E46</f>
        <v>Sample Slit System</v>
      </c>
      <c r="E46" s="167" t="str">
        <f aca="false">'1-ToM-Requirements'!K46</f>
        <v>Linear</v>
      </c>
      <c r="F46" s="170"/>
      <c r="G46" s="171"/>
      <c r="H46" s="171"/>
      <c r="I46" s="171"/>
      <c r="J46" s="171"/>
      <c r="K46" s="119"/>
      <c r="L46" s="119"/>
      <c r="M46" s="172" t="n">
        <v>1</v>
      </c>
      <c r="N46" s="119"/>
      <c r="O46" s="171"/>
      <c r="P46" s="168" t="n">
        <f aca="false">'1-ToM-Requirements'!V46*L46/M46*60</f>
        <v>0</v>
      </c>
      <c r="Q46" s="171"/>
      <c r="R46" s="173"/>
      <c r="S46" s="170"/>
      <c r="T46" s="174"/>
      <c r="U46" s="174"/>
      <c r="V46" s="171"/>
      <c r="W46" s="171"/>
      <c r="X46" s="171"/>
      <c r="Y46" s="172"/>
      <c r="Z46" s="172"/>
      <c r="AA46" s="172"/>
      <c r="AB46" s="172"/>
      <c r="AC46" s="171"/>
      <c r="AD46" s="170"/>
      <c r="AE46" s="174"/>
      <c r="AF46" s="174"/>
      <c r="AG46" s="171"/>
      <c r="AH46" s="171"/>
      <c r="AI46" s="171"/>
      <c r="AJ46" s="172"/>
      <c r="AK46" s="172"/>
      <c r="AL46" s="172"/>
      <c r="AM46" s="172"/>
      <c r="AN46" s="171"/>
      <c r="AO46" s="170"/>
      <c r="AP46" s="171"/>
      <c r="AQ46" s="171"/>
      <c r="AR46" s="171"/>
      <c r="AS46" s="171"/>
      <c r="AT46" s="173"/>
      <c r="AU46" s="170"/>
      <c r="AV46" s="171"/>
      <c r="AW46" s="171"/>
      <c r="AX46" s="171"/>
      <c r="AY46" s="171"/>
      <c r="AZ46" s="173"/>
      <c r="BA46" s="170"/>
      <c r="BB46" s="171"/>
      <c r="BC46" s="171"/>
      <c r="BD46" s="171"/>
      <c r="BE46" s="171"/>
      <c r="BF46" s="173"/>
      <c r="BG46" s="175"/>
    </row>
    <row r="47" customFormat="false" ht="30" hidden="false" customHeight="true" outlineLevel="0" collapsed="false">
      <c r="A47" s="166" t="n">
        <f aca="false">'1-ToM-Requirements'!A47</f>
        <v>41</v>
      </c>
      <c r="B47" s="167" t="str">
        <f aca="false">'1-ToM-Requirements'!B47</f>
        <v>Sample Slit Set- Upper Blade</v>
      </c>
      <c r="C47" s="168" t="str">
        <f aca="false">'1-ToM-Requirements'!C47</f>
        <v>SpSl:MC-SlZp</v>
      </c>
      <c r="D47" s="169" t="str">
        <f aca="false">'1-ToM-Requirements'!E47</f>
        <v>Sample Slit System</v>
      </c>
      <c r="E47" s="167" t="str">
        <f aca="false">'1-ToM-Requirements'!K47</f>
        <v>Linear</v>
      </c>
      <c r="F47" s="170"/>
      <c r="G47" s="171"/>
      <c r="H47" s="171"/>
      <c r="I47" s="171"/>
      <c r="J47" s="171"/>
      <c r="K47" s="119"/>
      <c r="L47" s="119"/>
      <c r="M47" s="172" t="n">
        <v>1</v>
      </c>
      <c r="N47" s="119"/>
      <c r="O47" s="171"/>
      <c r="P47" s="168" t="n">
        <f aca="false">'1-ToM-Requirements'!V47*L47/M47*60</f>
        <v>0</v>
      </c>
      <c r="Q47" s="171"/>
      <c r="R47" s="173"/>
      <c r="S47" s="170"/>
      <c r="T47" s="174"/>
      <c r="U47" s="174"/>
      <c r="V47" s="171"/>
      <c r="W47" s="171"/>
      <c r="X47" s="171"/>
      <c r="Y47" s="172"/>
      <c r="Z47" s="172"/>
      <c r="AA47" s="172"/>
      <c r="AB47" s="172"/>
      <c r="AC47" s="171"/>
      <c r="AD47" s="170"/>
      <c r="AE47" s="174"/>
      <c r="AF47" s="174"/>
      <c r="AG47" s="171"/>
      <c r="AH47" s="171"/>
      <c r="AI47" s="171"/>
      <c r="AJ47" s="172"/>
      <c r="AK47" s="172"/>
      <c r="AL47" s="172"/>
      <c r="AM47" s="172"/>
      <c r="AN47" s="171"/>
      <c r="AO47" s="170"/>
      <c r="AP47" s="171"/>
      <c r="AQ47" s="171"/>
      <c r="AR47" s="171"/>
      <c r="AS47" s="171"/>
      <c r="AT47" s="173"/>
      <c r="AU47" s="170"/>
      <c r="AV47" s="171"/>
      <c r="AW47" s="171"/>
      <c r="AX47" s="171"/>
      <c r="AY47" s="171"/>
      <c r="AZ47" s="173"/>
      <c r="BA47" s="170"/>
      <c r="BB47" s="171"/>
      <c r="BC47" s="171"/>
      <c r="BD47" s="171"/>
      <c r="BE47" s="171"/>
      <c r="BF47" s="173"/>
      <c r="BG47" s="175"/>
    </row>
    <row r="48" customFormat="false" ht="30" hidden="false" customHeight="true" outlineLevel="0" collapsed="false">
      <c r="A48" s="166" t="n">
        <f aca="false">'1-ToM-Requirements'!A48</f>
        <v>42</v>
      </c>
      <c r="B48" s="167" t="str">
        <f aca="false">'1-ToM-Requirements'!B48</f>
        <v>Sample Slit Set - Lower Blade</v>
      </c>
      <c r="C48" s="168" t="str">
        <f aca="false">'1-ToM-Requirements'!C48</f>
        <v>SpSl:MC-SlZm</v>
      </c>
      <c r="D48" s="169" t="str">
        <f aca="false">'1-ToM-Requirements'!E48</f>
        <v>Sample Slit System</v>
      </c>
      <c r="E48" s="167" t="str">
        <f aca="false">'1-ToM-Requirements'!K48</f>
        <v>Linear</v>
      </c>
      <c r="F48" s="170"/>
      <c r="G48" s="171"/>
      <c r="H48" s="171"/>
      <c r="I48" s="171"/>
      <c r="J48" s="171"/>
      <c r="K48" s="119"/>
      <c r="L48" s="119"/>
      <c r="M48" s="172" t="n">
        <v>1</v>
      </c>
      <c r="N48" s="119"/>
      <c r="O48" s="171"/>
      <c r="P48" s="168" t="n">
        <f aca="false">'1-ToM-Requirements'!V48*L48/M48*60</f>
        <v>0</v>
      </c>
      <c r="Q48" s="171"/>
      <c r="R48" s="173"/>
      <c r="S48" s="170"/>
      <c r="T48" s="174"/>
      <c r="U48" s="174"/>
      <c r="V48" s="171"/>
      <c r="W48" s="171"/>
      <c r="X48" s="171"/>
      <c r="Y48" s="172"/>
      <c r="Z48" s="172"/>
      <c r="AA48" s="172"/>
      <c r="AB48" s="172"/>
      <c r="AC48" s="171"/>
      <c r="AD48" s="170"/>
      <c r="AE48" s="174"/>
      <c r="AF48" s="174"/>
      <c r="AG48" s="171"/>
      <c r="AH48" s="171"/>
      <c r="AI48" s="171"/>
      <c r="AJ48" s="172"/>
      <c r="AK48" s="172"/>
      <c r="AL48" s="172"/>
      <c r="AM48" s="172"/>
      <c r="AN48" s="171"/>
      <c r="AO48" s="170"/>
      <c r="AP48" s="171"/>
      <c r="AQ48" s="171"/>
      <c r="AR48" s="171"/>
      <c r="AS48" s="171"/>
      <c r="AT48" s="173"/>
      <c r="AU48" s="170"/>
      <c r="AV48" s="171"/>
      <c r="AW48" s="171"/>
      <c r="AX48" s="171"/>
      <c r="AY48" s="171"/>
      <c r="AZ48" s="173"/>
      <c r="BA48" s="170"/>
      <c r="BB48" s="171"/>
      <c r="BC48" s="171"/>
      <c r="BD48" s="171"/>
      <c r="BE48" s="171"/>
      <c r="BF48" s="173"/>
      <c r="BG48" s="175"/>
    </row>
    <row r="49" customFormat="false" ht="30" hidden="false" customHeight="true" outlineLevel="0" collapsed="false">
      <c r="A49" s="166" t="n">
        <f aca="false">'1-ToM-Requirements'!A49</f>
        <v>43</v>
      </c>
      <c r="B49" s="167" t="str">
        <f aca="false">'1-ToM-Requirements'!B49</f>
        <v>Sample Lateral Adjustment</v>
      </c>
      <c r="C49" s="168" t="str">
        <f aca="false">'1-ToM-Requirements'!C49</f>
        <v>SpLin:MC-LinY-01</v>
      </c>
      <c r="D49" s="169" t="str">
        <f aca="false">'1-ToM-Requirements'!E49</f>
        <v>Y-Adjustment stage (Sample + Detector)</v>
      </c>
      <c r="E49" s="167" t="str">
        <f aca="false">'1-ToM-Requirements'!K49</f>
        <v>Linear</v>
      </c>
      <c r="F49" s="170"/>
      <c r="G49" s="171"/>
      <c r="H49" s="171"/>
      <c r="I49" s="171"/>
      <c r="J49" s="171"/>
      <c r="K49" s="119"/>
      <c r="L49" s="119"/>
      <c r="M49" s="172" t="n">
        <v>1</v>
      </c>
      <c r="N49" s="119"/>
      <c r="O49" s="171"/>
      <c r="P49" s="168" t="n">
        <f aca="false">'1-ToM-Requirements'!V49*L49/M49*60</f>
        <v>0</v>
      </c>
      <c r="Q49" s="171"/>
      <c r="R49" s="173"/>
      <c r="S49" s="170"/>
      <c r="T49" s="174"/>
      <c r="U49" s="174"/>
      <c r="V49" s="171"/>
      <c r="W49" s="171"/>
      <c r="X49" s="171"/>
      <c r="Y49" s="172"/>
      <c r="Z49" s="172"/>
      <c r="AA49" s="172"/>
      <c r="AB49" s="172"/>
      <c r="AC49" s="171"/>
      <c r="AD49" s="170"/>
      <c r="AE49" s="174"/>
      <c r="AF49" s="174"/>
      <c r="AG49" s="171"/>
      <c r="AH49" s="171"/>
      <c r="AI49" s="171"/>
      <c r="AJ49" s="172"/>
      <c r="AK49" s="172"/>
      <c r="AL49" s="172"/>
      <c r="AM49" s="172"/>
      <c r="AN49" s="171"/>
      <c r="AO49" s="170"/>
      <c r="AP49" s="171"/>
      <c r="AQ49" s="171"/>
      <c r="AR49" s="171"/>
      <c r="AS49" s="171"/>
      <c r="AT49" s="173"/>
      <c r="AU49" s="170"/>
      <c r="AV49" s="171"/>
      <c r="AW49" s="171"/>
      <c r="AX49" s="171"/>
      <c r="AY49" s="171"/>
      <c r="AZ49" s="173"/>
      <c r="BA49" s="170"/>
      <c r="BB49" s="171"/>
      <c r="BC49" s="171"/>
      <c r="BD49" s="171"/>
      <c r="BE49" s="171"/>
      <c r="BF49" s="173"/>
      <c r="BG49" s="175"/>
    </row>
    <row r="50" customFormat="false" ht="30" hidden="false" customHeight="true" outlineLevel="0" collapsed="false">
      <c r="A50" s="166" t="n">
        <f aca="false">'1-ToM-Requirements'!A50</f>
        <v>44</v>
      </c>
      <c r="B50" s="167" t="str">
        <f aca="false">'1-ToM-Requirements'!B50</f>
        <v>Sample Table - Pneumatic Coupling</v>
      </c>
      <c r="C50" s="168" t="str">
        <f aca="false">'1-ToM-Requirements'!C50</f>
        <v>SpCpl:MC-Pne-01</v>
      </c>
      <c r="D50" s="169" t="str">
        <f aca="false">'1-ToM-Requirements'!E50</f>
        <v>Sample Support Structure on Air Pads</v>
      </c>
      <c r="E50" s="167" t="n">
        <f aca="false">'1-ToM-Requirements'!K50</f>
        <v>0</v>
      </c>
      <c r="F50" s="170"/>
      <c r="G50" s="171"/>
      <c r="H50" s="171"/>
      <c r="I50" s="171"/>
      <c r="J50" s="171"/>
      <c r="K50" s="119"/>
      <c r="L50" s="119"/>
      <c r="M50" s="172" t="n">
        <v>1</v>
      </c>
      <c r="N50" s="119"/>
      <c r="O50" s="171"/>
      <c r="P50" s="168" t="n">
        <f aca="false">'1-ToM-Requirements'!V50*L50/M50*60</f>
        <v>0</v>
      </c>
      <c r="Q50" s="171"/>
      <c r="R50" s="173"/>
      <c r="S50" s="170"/>
      <c r="T50" s="174"/>
      <c r="U50" s="174"/>
      <c r="V50" s="171"/>
      <c r="W50" s="171"/>
      <c r="X50" s="171"/>
      <c r="Y50" s="172"/>
      <c r="Z50" s="172"/>
      <c r="AA50" s="172"/>
      <c r="AB50" s="172"/>
      <c r="AC50" s="171"/>
      <c r="AD50" s="170"/>
      <c r="AE50" s="174"/>
      <c r="AF50" s="174"/>
      <c r="AG50" s="171"/>
      <c r="AH50" s="171"/>
      <c r="AI50" s="171"/>
      <c r="AJ50" s="172"/>
      <c r="AK50" s="172"/>
      <c r="AL50" s="172"/>
      <c r="AM50" s="172"/>
      <c r="AN50" s="171"/>
      <c r="AO50" s="170"/>
      <c r="AP50" s="171"/>
      <c r="AQ50" s="171"/>
      <c r="AR50" s="171"/>
      <c r="AS50" s="171"/>
      <c r="AT50" s="173"/>
      <c r="AU50" s="170"/>
      <c r="AV50" s="171"/>
      <c r="AW50" s="171"/>
      <c r="AX50" s="171"/>
      <c r="AY50" s="171"/>
      <c r="AZ50" s="173"/>
      <c r="BA50" s="170"/>
      <c r="BB50" s="171"/>
      <c r="BC50" s="171"/>
      <c r="BD50" s="171"/>
      <c r="BE50" s="171"/>
      <c r="BF50" s="173"/>
      <c r="BG50" s="175"/>
    </row>
    <row r="51" customFormat="false" ht="30" hidden="false" customHeight="true" outlineLevel="0" collapsed="false">
      <c r="A51" s="166" t="n">
        <f aca="false">'1-ToM-Requirements'!A51</f>
        <v>45</v>
      </c>
      <c r="B51" s="167" t="str">
        <f aca="false">'1-ToM-Requirements'!B51</f>
        <v>Sample Hexapod</v>
      </c>
      <c r="C51" s="168" t="n">
        <f aca="false">'1-ToM-Requirements'!C51</f>
        <v>0</v>
      </c>
      <c r="D51" s="169" t="str">
        <f aca="false">'1-ToM-Requirements'!E51</f>
        <v>Sample Hexapod (L2)</v>
      </c>
      <c r="E51" s="167" t="str">
        <f aca="false">'1-ToM-Requirements'!K51</f>
        <v>Linear</v>
      </c>
      <c r="F51" s="170"/>
      <c r="G51" s="171"/>
      <c r="H51" s="171"/>
      <c r="I51" s="171"/>
      <c r="J51" s="171"/>
      <c r="K51" s="119"/>
      <c r="L51" s="119"/>
      <c r="M51" s="172" t="n">
        <v>1</v>
      </c>
      <c r="N51" s="119"/>
      <c r="O51" s="171"/>
      <c r="P51" s="168" t="n">
        <f aca="false">'1-ToM-Requirements'!V51*L51/M51*60</f>
        <v>0</v>
      </c>
      <c r="Q51" s="171"/>
      <c r="R51" s="173"/>
      <c r="S51" s="170"/>
      <c r="T51" s="174"/>
      <c r="U51" s="174"/>
      <c r="V51" s="171"/>
      <c r="W51" s="171"/>
      <c r="X51" s="171"/>
      <c r="Y51" s="172"/>
      <c r="Z51" s="172"/>
      <c r="AA51" s="172"/>
      <c r="AB51" s="172"/>
      <c r="AC51" s="171"/>
      <c r="AD51" s="170"/>
      <c r="AE51" s="174"/>
      <c r="AF51" s="174"/>
      <c r="AG51" s="171"/>
      <c r="AH51" s="171"/>
      <c r="AI51" s="171"/>
      <c r="AJ51" s="172"/>
      <c r="AK51" s="172"/>
      <c r="AL51" s="172"/>
      <c r="AM51" s="172"/>
      <c r="AN51" s="171"/>
      <c r="AO51" s="170"/>
      <c r="AP51" s="171"/>
      <c r="AQ51" s="171"/>
      <c r="AR51" s="171"/>
      <c r="AS51" s="171"/>
      <c r="AT51" s="173"/>
      <c r="AU51" s="170"/>
      <c r="AV51" s="171"/>
      <c r="AW51" s="171"/>
      <c r="AX51" s="171"/>
      <c r="AY51" s="171"/>
      <c r="AZ51" s="173"/>
      <c r="BA51" s="170"/>
      <c r="BB51" s="171"/>
      <c r="BC51" s="171"/>
      <c r="BD51" s="171"/>
      <c r="BE51" s="171"/>
      <c r="BF51" s="173"/>
      <c r="BG51" s="175"/>
    </row>
    <row r="52" customFormat="false" ht="30" hidden="false" customHeight="true" outlineLevel="0" collapsed="false">
      <c r="A52" s="166" t="n">
        <f aca="false">'1-ToM-Requirements'!A52</f>
        <v>46</v>
      </c>
      <c r="B52" s="167" t="str">
        <f aca="false">'1-ToM-Requirements'!B52</f>
        <v>Sample Rotation</v>
      </c>
      <c r="C52" s="168" t="str">
        <f aca="false">'1-ToM-Requirements'!C52</f>
        <v>SpRot:MC-RotZ01</v>
      </c>
      <c r="D52" s="169" t="str">
        <f aca="false">'1-ToM-Requirements'!E52</f>
        <v>Sample Rotation Table</v>
      </c>
      <c r="E52" s="167" t="str">
        <f aca="false">'1-ToM-Requirements'!K52</f>
        <v>Rotary</v>
      </c>
      <c r="F52" s="170"/>
      <c r="G52" s="171"/>
      <c r="H52" s="171"/>
      <c r="I52" s="171"/>
      <c r="J52" s="171"/>
      <c r="K52" s="119"/>
      <c r="L52" s="119"/>
      <c r="M52" s="172" t="n">
        <v>1</v>
      </c>
      <c r="N52" s="119"/>
      <c r="O52" s="171"/>
      <c r="P52" s="168" t="n">
        <f aca="false">'1-ToM-Requirements'!V52*L52/M52*60</f>
        <v>0</v>
      </c>
      <c r="Q52" s="171"/>
      <c r="R52" s="173"/>
      <c r="S52" s="170"/>
      <c r="T52" s="174"/>
      <c r="U52" s="174"/>
      <c r="V52" s="171"/>
      <c r="W52" s="171"/>
      <c r="X52" s="171"/>
      <c r="Y52" s="172"/>
      <c r="Z52" s="172"/>
      <c r="AA52" s="172"/>
      <c r="AB52" s="172"/>
      <c r="AC52" s="171"/>
      <c r="AD52" s="170"/>
      <c r="AE52" s="174"/>
      <c r="AF52" s="174"/>
      <c r="AG52" s="171"/>
      <c r="AH52" s="171"/>
      <c r="AI52" s="171"/>
      <c r="AJ52" s="172"/>
      <c r="AK52" s="172"/>
      <c r="AL52" s="172"/>
      <c r="AM52" s="172"/>
      <c r="AN52" s="171"/>
      <c r="AO52" s="170"/>
      <c r="AP52" s="171"/>
      <c r="AQ52" s="171"/>
      <c r="AR52" s="171"/>
      <c r="AS52" s="171"/>
      <c r="AT52" s="173"/>
      <c r="AU52" s="170"/>
      <c r="AV52" s="171"/>
      <c r="AW52" s="171"/>
      <c r="AX52" s="171"/>
      <c r="AY52" s="171"/>
      <c r="AZ52" s="173"/>
      <c r="BA52" s="170"/>
      <c r="BB52" s="171"/>
      <c r="BC52" s="171"/>
      <c r="BD52" s="171"/>
      <c r="BE52" s="171"/>
      <c r="BF52" s="173"/>
      <c r="BG52" s="175"/>
    </row>
    <row r="53" customFormat="false" ht="30" hidden="false" customHeight="true" outlineLevel="0" collapsed="false">
      <c r="A53" s="166" t="n">
        <f aca="false">'1-ToM-Requirements'!A53</f>
        <v>47</v>
      </c>
      <c r="B53" s="167" t="str">
        <f aca="false">'1-ToM-Requirements'!B53</f>
        <v>Detector Rotation</v>
      </c>
      <c r="C53" s="168" t="str">
        <f aca="false">'1-ToM-Requirements'!C53</f>
        <v>DtRot:MC-RotZ01</v>
      </c>
      <c r="D53" s="169" t="str">
        <f aca="false">'1-ToM-Requirements'!E53</f>
        <v>Detector Motion System (Rotation)</v>
      </c>
      <c r="E53" s="167" t="str">
        <f aca="false">'1-ToM-Requirements'!K53</f>
        <v>Rotary</v>
      </c>
      <c r="F53" s="170"/>
      <c r="G53" s="171"/>
      <c r="H53" s="171"/>
      <c r="I53" s="171"/>
      <c r="J53" s="171"/>
      <c r="K53" s="119"/>
      <c r="L53" s="119"/>
      <c r="M53" s="172" t="n">
        <v>1</v>
      </c>
      <c r="N53" s="119"/>
      <c r="O53" s="171"/>
      <c r="P53" s="168" t="n">
        <f aca="false">'1-ToM-Requirements'!V53*L53/M53*60</f>
        <v>0</v>
      </c>
      <c r="Q53" s="171"/>
      <c r="R53" s="173"/>
      <c r="S53" s="170"/>
      <c r="T53" s="174"/>
      <c r="U53" s="174"/>
      <c r="V53" s="171"/>
      <c r="W53" s="171"/>
      <c r="X53" s="171"/>
      <c r="Y53" s="172"/>
      <c r="Z53" s="172"/>
      <c r="AA53" s="172"/>
      <c r="AB53" s="172"/>
      <c r="AC53" s="171"/>
      <c r="AD53" s="170"/>
      <c r="AE53" s="174"/>
      <c r="AF53" s="174"/>
      <c r="AG53" s="171"/>
      <c r="AH53" s="171"/>
      <c r="AI53" s="171"/>
      <c r="AJ53" s="172"/>
      <c r="AK53" s="172"/>
      <c r="AL53" s="172"/>
      <c r="AM53" s="172"/>
      <c r="AN53" s="171"/>
      <c r="AO53" s="170"/>
      <c r="AP53" s="171"/>
      <c r="AQ53" s="171"/>
      <c r="AR53" s="171"/>
      <c r="AS53" s="171"/>
      <c r="AT53" s="173"/>
      <c r="AU53" s="170"/>
      <c r="AV53" s="171"/>
      <c r="AW53" s="171"/>
      <c r="AX53" s="171"/>
      <c r="AY53" s="171"/>
      <c r="AZ53" s="173"/>
      <c r="BA53" s="170"/>
      <c r="BB53" s="171"/>
      <c r="BC53" s="171"/>
      <c r="BD53" s="171"/>
      <c r="BE53" s="171"/>
      <c r="BF53" s="173"/>
      <c r="BG53" s="175"/>
    </row>
    <row r="54" customFormat="false" ht="30" hidden="false" customHeight="true" outlineLevel="0" collapsed="false">
      <c r="A54" s="166" t="n">
        <f aca="false">'1-ToM-Requirements'!A54</f>
        <v>48</v>
      </c>
      <c r="B54" s="167" t="str">
        <f aca="false">'1-ToM-Requirements'!B54</f>
        <v>Detector Arm - Pneumatic Coupling</v>
      </c>
      <c r="C54" s="168" t="str">
        <f aca="false">'1-ToM-Requirements'!C54</f>
        <v>DtCpl:MC-Pne-01</v>
      </c>
      <c r="D54" s="169" t="str">
        <f aca="false">'1-ToM-Requirements'!E54</f>
        <v>Detector Arm Support Structure on Air Pads</v>
      </c>
      <c r="E54" s="167" t="n">
        <f aca="false">'1-ToM-Requirements'!K54</f>
        <v>0</v>
      </c>
      <c r="F54" s="170"/>
      <c r="G54" s="171"/>
      <c r="H54" s="171"/>
      <c r="I54" s="171"/>
      <c r="J54" s="171"/>
      <c r="K54" s="119"/>
      <c r="L54" s="119"/>
      <c r="M54" s="172" t="n">
        <v>1</v>
      </c>
      <c r="N54" s="119"/>
      <c r="O54" s="171"/>
      <c r="P54" s="168" t="n">
        <f aca="false">'1-ToM-Requirements'!V54*L54/M54*60</f>
        <v>0</v>
      </c>
      <c r="Q54" s="171"/>
      <c r="R54" s="173"/>
      <c r="S54" s="170"/>
      <c r="T54" s="174"/>
      <c r="U54" s="174"/>
      <c r="V54" s="171"/>
      <c r="W54" s="171"/>
      <c r="X54" s="171"/>
      <c r="Y54" s="172"/>
      <c r="Z54" s="172"/>
      <c r="AA54" s="172"/>
      <c r="AB54" s="172"/>
      <c r="AC54" s="171"/>
      <c r="AD54" s="170"/>
      <c r="AE54" s="174"/>
      <c r="AF54" s="174"/>
      <c r="AG54" s="171"/>
      <c r="AH54" s="171"/>
      <c r="AI54" s="171"/>
      <c r="AJ54" s="172"/>
      <c r="AK54" s="172"/>
      <c r="AL54" s="172"/>
      <c r="AM54" s="172"/>
      <c r="AN54" s="171"/>
      <c r="AO54" s="170"/>
      <c r="AP54" s="171"/>
      <c r="AQ54" s="171"/>
      <c r="AR54" s="171"/>
      <c r="AS54" s="171"/>
      <c r="AT54" s="173"/>
      <c r="AU54" s="170"/>
      <c r="AV54" s="171"/>
      <c r="AW54" s="171"/>
      <c r="AX54" s="171"/>
      <c r="AY54" s="171"/>
      <c r="AZ54" s="173"/>
      <c r="BA54" s="170"/>
      <c r="BB54" s="171"/>
      <c r="BC54" s="171"/>
      <c r="BD54" s="171"/>
      <c r="BE54" s="171"/>
      <c r="BF54" s="173"/>
      <c r="BG54" s="175"/>
    </row>
    <row r="55" customFormat="false" ht="30" hidden="false" customHeight="true" outlineLevel="0" collapsed="false">
      <c r="A55" s="166" t="n">
        <f aca="false">'1-ToM-Requirements'!A55</f>
        <v>49</v>
      </c>
      <c r="B55" s="167" t="str">
        <f aca="false">'1-ToM-Requirements'!B55</f>
        <v>Analyzer Lift</v>
      </c>
      <c r="C55" s="168" t="str">
        <f aca="false">'1-ToM-Requirements'!C55</f>
        <v>AnLft:MC-LinZ01</v>
      </c>
      <c r="D55" s="169" t="str">
        <f aca="false">'1-ToM-Requirements'!E55</f>
        <v>Analyser In-Beam Positioning</v>
      </c>
      <c r="E55" s="167" t="str">
        <f aca="false">'1-ToM-Requirements'!K55</f>
        <v>Linear</v>
      </c>
      <c r="F55" s="170"/>
      <c r="G55" s="171"/>
      <c r="H55" s="171"/>
      <c r="I55" s="171"/>
      <c r="J55" s="171"/>
      <c r="K55" s="119"/>
      <c r="L55" s="119"/>
      <c r="M55" s="172" t="n">
        <v>1</v>
      </c>
      <c r="N55" s="119"/>
      <c r="O55" s="171"/>
      <c r="P55" s="168" t="n">
        <f aca="false">'1-ToM-Requirements'!V55*L55/M55*60</f>
        <v>0</v>
      </c>
      <c r="Q55" s="171"/>
      <c r="R55" s="173"/>
      <c r="S55" s="170"/>
      <c r="T55" s="174"/>
      <c r="U55" s="174"/>
      <c r="V55" s="171"/>
      <c r="W55" s="171"/>
      <c r="X55" s="171"/>
      <c r="Y55" s="172"/>
      <c r="Z55" s="172"/>
      <c r="AA55" s="172"/>
      <c r="AB55" s="172"/>
      <c r="AC55" s="171"/>
      <c r="AD55" s="170"/>
      <c r="AE55" s="174"/>
      <c r="AF55" s="174"/>
      <c r="AG55" s="171"/>
      <c r="AH55" s="171"/>
      <c r="AI55" s="171"/>
      <c r="AJ55" s="172"/>
      <c r="AK55" s="172"/>
      <c r="AL55" s="172"/>
      <c r="AM55" s="172"/>
      <c r="AN55" s="171"/>
      <c r="AO55" s="170"/>
      <c r="AP55" s="171"/>
      <c r="AQ55" s="171"/>
      <c r="AR55" s="171"/>
      <c r="AS55" s="171"/>
      <c r="AT55" s="173"/>
      <c r="AU55" s="170"/>
      <c r="AV55" s="171"/>
      <c r="AW55" s="171"/>
      <c r="AX55" s="171"/>
      <c r="AY55" s="171"/>
      <c r="AZ55" s="173"/>
      <c r="BA55" s="170"/>
      <c r="BB55" s="171"/>
      <c r="BC55" s="171"/>
      <c r="BD55" s="171"/>
      <c r="BE55" s="171"/>
      <c r="BF55" s="173"/>
      <c r="BG55" s="175"/>
    </row>
    <row r="56" customFormat="false" ht="30" hidden="false" customHeight="true" outlineLevel="0" collapsed="false">
      <c r="A56" s="166" t="n">
        <f aca="false">'1-ToM-Requirements'!A56</f>
        <v>50</v>
      </c>
      <c r="B56" s="167" t="str">
        <f aca="false">'1-ToM-Requirements'!B56</f>
        <v>Analyzer Angular Adjustment</v>
      </c>
      <c r="C56" s="168" t="str">
        <f aca="false">'1-ToM-Requirements'!C56</f>
        <v>AnRot:MC-RotY01</v>
      </c>
      <c r="D56" s="169" t="str">
        <f aca="false">'1-ToM-Requirements'!E56</f>
        <v>Analyser In-Beam Positioning</v>
      </c>
      <c r="E56" s="167" t="str">
        <f aca="false">'1-ToM-Requirements'!K56</f>
        <v>Rotary</v>
      </c>
      <c r="F56" s="170"/>
      <c r="G56" s="171"/>
      <c r="H56" s="171"/>
      <c r="I56" s="171"/>
      <c r="J56" s="171"/>
      <c r="K56" s="119"/>
      <c r="L56" s="119"/>
      <c r="M56" s="172" t="n">
        <v>1</v>
      </c>
      <c r="N56" s="119"/>
      <c r="O56" s="171"/>
      <c r="P56" s="168" t="n">
        <f aca="false">'1-ToM-Requirements'!V56*L56/M56*60</f>
        <v>0</v>
      </c>
      <c r="Q56" s="171"/>
      <c r="R56" s="173"/>
      <c r="S56" s="170"/>
      <c r="T56" s="174"/>
      <c r="U56" s="174"/>
      <c r="V56" s="171"/>
      <c r="W56" s="171"/>
      <c r="X56" s="171"/>
      <c r="Y56" s="172"/>
      <c r="Z56" s="172"/>
      <c r="AA56" s="172"/>
      <c r="AB56" s="172"/>
      <c r="AC56" s="171"/>
      <c r="AD56" s="170"/>
      <c r="AE56" s="174"/>
      <c r="AF56" s="174"/>
      <c r="AG56" s="171"/>
      <c r="AH56" s="171"/>
      <c r="AI56" s="171"/>
      <c r="AJ56" s="172"/>
      <c r="AK56" s="172"/>
      <c r="AL56" s="172"/>
      <c r="AM56" s="172"/>
      <c r="AN56" s="171"/>
      <c r="AO56" s="170"/>
      <c r="AP56" s="171"/>
      <c r="AQ56" s="171"/>
      <c r="AR56" s="171"/>
      <c r="AS56" s="171"/>
      <c r="AT56" s="173"/>
      <c r="AU56" s="170"/>
      <c r="AV56" s="171"/>
      <c r="AW56" s="171"/>
      <c r="AX56" s="171"/>
      <c r="AY56" s="171"/>
      <c r="AZ56" s="173"/>
      <c r="BA56" s="170"/>
      <c r="BB56" s="171"/>
      <c r="BC56" s="171"/>
      <c r="BD56" s="171"/>
      <c r="BE56" s="171"/>
      <c r="BF56" s="173"/>
      <c r="BG56" s="175"/>
    </row>
    <row r="57" customFormat="false" ht="30" hidden="false" customHeight="true" outlineLevel="0" collapsed="false">
      <c r="A57" s="166" t="n">
        <f aca="false">'1-ToM-Requirements'!A57</f>
        <v>51</v>
      </c>
      <c r="B57" s="167" t="str">
        <f aca="false">'1-ToM-Requirements'!B57</f>
        <v>Solid/liquid cell sample changer</v>
      </c>
      <c r="C57" s="168" t="str">
        <f aca="false">'1-ToM-Requirements'!C57</f>
        <v>SpSt:MC-LinY-01</v>
      </c>
      <c r="D57" s="169" t="str">
        <f aca="false">'1-ToM-Requirements'!E57</f>
        <v>Solid/liquid cell sample changer</v>
      </c>
      <c r="E57" s="167" t="str">
        <f aca="false">'1-ToM-Requirements'!K57</f>
        <v>Linear</v>
      </c>
      <c r="F57" s="170"/>
      <c r="G57" s="171"/>
      <c r="H57" s="171"/>
      <c r="I57" s="171"/>
      <c r="J57" s="171"/>
      <c r="K57" s="119"/>
      <c r="L57" s="119"/>
      <c r="M57" s="172" t="n">
        <v>1</v>
      </c>
      <c r="N57" s="119"/>
      <c r="O57" s="171"/>
      <c r="P57" s="168" t="n">
        <f aca="false">'1-ToM-Requirements'!V57*L57/M57*60</f>
        <v>0</v>
      </c>
      <c r="Q57" s="171"/>
      <c r="R57" s="173"/>
      <c r="S57" s="170"/>
      <c r="T57" s="174"/>
      <c r="U57" s="174"/>
      <c r="V57" s="171"/>
      <c r="W57" s="171"/>
      <c r="X57" s="171"/>
      <c r="Y57" s="172"/>
      <c r="Z57" s="172"/>
      <c r="AA57" s="172"/>
      <c r="AB57" s="172"/>
      <c r="AC57" s="171"/>
      <c r="AD57" s="170"/>
      <c r="AE57" s="174"/>
      <c r="AF57" s="174"/>
      <c r="AG57" s="171"/>
      <c r="AH57" s="171"/>
      <c r="AI57" s="171"/>
      <c r="AJ57" s="172"/>
      <c r="AK57" s="172"/>
      <c r="AL57" s="172"/>
      <c r="AM57" s="172"/>
      <c r="AN57" s="171"/>
      <c r="AO57" s="170"/>
      <c r="AP57" s="171"/>
      <c r="AQ57" s="171"/>
      <c r="AR57" s="171"/>
      <c r="AS57" s="171"/>
      <c r="AT57" s="173"/>
      <c r="AU57" s="170"/>
      <c r="AV57" s="171"/>
      <c r="AW57" s="171"/>
      <c r="AX57" s="171"/>
      <c r="AY57" s="171"/>
      <c r="AZ57" s="173"/>
      <c r="BA57" s="170"/>
      <c r="BB57" s="171"/>
      <c r="BC57" s="171"/>
      <c r="BD57" s="171"/>
      <c r="BE57" s="171"/>
      <c r="BF57" s="173"/>
      <c r="BG57" s="175"/>
    </row>
    <row r="58" customFormat="false" ht="30" hidden="false" customHeight="true" outlineLevel="0" collapsed="false">
      <c r="A58" s="166" t="n">
        <f aca="false">'1-ToM-Requirements'!A58</f>
        <v>52</v>
      </c>
      <c r="B58" s="167" t="n">
        <f aca="false">'1-ToM-Requirements'!B58</f>
        <v>0</v>
      </c>
      <c r="C58" s="168" t="n">
        <f aca="false">'1-ToM-Requirements'!C58</f>
        <v>0</v>
      </c>
      <c r="D58" s="169" t="n">
        <f aca="false">'1-ToM-Requirements'!E58</f>
        <v>0</v>
      </c>
      <c r="E58" s="167" t="n">
        <f aca="false">'1-ToM-Requirements'!K58</f>
        <v>0</v>
      </c>
      <c r="F58" s="170"/>
      <c r="G58" s="171"/>
      <c r="H58" s="171"/>
      <c r="I58" s="171"/>
      <c r="J58" s="171"/>
      <c r="K58" s="119"/>
      <c r="L58" s="119"/>
      <c r="M58" s="172" t="n">
        <v>1</v>
      </c>
      <c r="N58" s="119"/>
      <c r="O58" s="171"/>
      <c r="P58" s="168" t="n">
        <f aca="false">'1-ToM-Requirements'!V58*L58/M58*60</f>
        <v>0</v>
      </c>
      <c r="Q58" s="171"/>
      <c r="R58" s="173"/>
      <c r="S58" s="170"/>
      <c r="T58" s="174"/>
      <c r="U58" s="174"/>
      <c r="V58" s="171"/>
      <c r="W58" s="171"/>
      <c r="X58" s="171"/>
      <c r="Y58" s="172"/>
      <c r="Z58" s="172"/>
      <c r="AA58" s="172"/>
      <c r="AB58" s="172"/>
      <c r="AC58" s="171"/>
      <c r="AD58" s="170"/>
      <c r="AE58" s="174"/>
      <c r="AF58" s="174"/>
      <c r="AG58" s="171"/>
      <c r="AH58" s="171"/>
      <c r="AI58" s="171"/>
      <c r="AJ58" s="172"/>
      <c r="AK58" s="172"/>
      <c r="AL58" s="172"/>
      <c r="AM58" s="172"/>
      <c r="AN58" s="171"/>
      <c r="AO58" s="170"/>
      <c r="AP58" s="171"/>
      <c r="AQ58" s="171"/>
      <c r="AR58" s="171"/>
      <c r="AS58" s="171"/>
      <c r="AT58" s="173"/>
      <c r="AU58" s="170"/>
      <c r="AV58" s="171"/>
      <c r="AW58" s="171"/>
      <c r="AX58" s="171"/>
      <c r="AY58" s="171"/>
      <c r="AZ58" s="173"/>
      <c r="BA58" s="170"/>
      <c r="BB58" s="171"/>
      <c r="BC58" s="171"/>
      <c r="BD58" s="171"/>
      <c r="BE58" s="171"/>
      <c r="BF58" s="173"/>
      <c r="BG58" s="175"/>
    </row>
    <row r="59" customFormat="false" ht="30" hidden="false" customHeight="true" outlineLevel="0" collapsed="false">
      <c r="A59" s="166" t="n">
        <f aca="false">'1-ToM-Requirements'!A59</f>
        <v>53</v>
      </c>
      <c r="B59" s="167" t="n">
        <f aca="false">'1-ToM-Requirements'!B59</f>
        <v>0</v>
      </c>
      <c r="C59" s="168" t="n">
        <f aca="false">'1-ToM-Requirements'!C59</f>
        <v>0</v>
      </c>
      <c r="D59" s="169" t="n">
        <f aca="false">'1-ToM-Requirements'!E59</f>
        <v>0</v>
      </c>
      <c r="E59" s="167" t="n">
        <f aca="false">'1-ToM-Requirements'!K59</f>
        <v>0</v>
      </c>
      <c r="F59" s="170"/>
      <c r="G59" s="171"/>
      <c r="H59" s="171"/>
      <c r="I59" s="171"/>
      <c r="J59" s="171"/>
      <c r="K59" s="119"/>
      <c r="L59" s="119"/>
      <c r="M59" s="172" t="n">
        <v>1</v>
      </c>
      <c r="N59" s="119"/>
      <c r="O59" s="171"/>
      <c r="P59" s="168" t="n">
        <f aca="false">'1-ToM-Requirements'!V59*L59/M59*60</f>
        <v>0</v>
      </c>
      <c r="Q59" s="171"/>
      <c r="R59" s="173"/>
      <c r="S59" s="170"/>
      <c r="T59" s="174"/>
      <c r="U59" s="174"/>
      <c r="V59" s="171"/>
      <c r="W59" s="171"/>
      <c r="X59" s="171"/>
      <c r="Y59" s="172"/>
      <c r="Z59" s="172"/>
      <c r="AA59" s="172"/>
      <c r="AB59" s="172"/>
      <c r="AC59" s="171"/>
      <c r="AD59" s="170"/>
      <c r="AE59" s="174"/>
      <c r="AF59" s="174"/>
      <c r="AG59" s="171"/>
      <c r="AH59" s="171"/>
      <c r="AI59" s="171"/>
      <c r="AJ59" s="172"/>
      <c r="AK59" s="172"/>
      <c r="AL59" s="172"/>
      <c r="AM59" s="172"/>
      <c r="AN59" s="171"/>
      <c r="AO59" s="170"/>
      <c r="AP59" s="171"/>
      <c r="AQ59" s="171"/>
      <c r="AR59" s="171"/>
      <c r="AS59" s="171"/>
      <c r="AT59" s="173"/>
      <c r="AU59" s="170"/>
      <c r="AV59" s="171"/>
      <c r="AW59" s="171"/>
      <c r="AX59" s="171"/>
      <c r="AY59" s="171"/>
      <c r="AZ59" s="173"/>
      <c r="BA59" s="170"/>
      <c r="BB59" s="171"/>
      <c r="BC59" s="171"/>
      <c r="BD59" s="171"/>
      <c r="BE59" s="171"/>
      <c r="BF59" s="173"/>
      <c r="BG59" s="175"/>
    </row>
    <row r="60" customFormat="false" ht="30" hidden="false" customHeight="true" outlineLevel="0" collapsed="false">
      <c r="A60" s="166" t="n">
        <f aca="false">'1-ToM-Requirements'!A60</f>
        <v>54</v>
      </c>
      <c r="B60" s="167" t="n">
        <f aca="false">'1-ToM-Requirements'!B60</f>
        <v>0</v>
      </c>
      <c r="C60" s="168" t="n">
        <f aca="false">'1-ToM-Requirements'!C60</f>
        <v>0</v>
      </c>
      <c r="D60" s="169" t="n">
        <f aca="false">'1-ToM-Requirements'!E60</f>
        <v>0</v>
      </c>
      <c r="E60" s="167" t="n">
        <f aca="false">'1-ToM-Requirements'!K60</f>
        <v>0</v>
      </c>
      <c r="F60" s="170"/>
      <c r="G60" s="171"/>
      <c r="H60" s="171"/>
      <c r="I60" s="171"/>
      <c r="J60" s="171"/>
      <c r="K60" s="119"/>
      <c r="L60" s="119"/>
      <c r="M60" s="172" t="n">
        <v>1</v>
      </c>
      <c r="N60" s="119"/>
      <c r="O60" s="171"/>
      <c r="P60" s="168" t="n">
        <f aca="false">'1-ToM-Requirements'!V60*L60/M60*60</f>
        <v>0</v>
      </c>
      <c r="Q60" s="171"/>
      <c r="R60" s="173"/>
      <c r="S60" s="170"/>
      <c r="T60" s="174"/>
      <c r="U60" s="174"/>
      <c r="V60" s="171"/>
      <c r="W60" s="171"/>
      <c r="X60" s="171"/>
      <c r="Y60" s="172"/>
      <c r="Z60" s="172"/>
      <c r="AA60" s="172"/>
      <c r="AB60" s="172"/>
      <c r="AC60" s="171"/>
      <c r="AD60" s="170"/>
      <c r="AE60" s="174"/>
      <c r="AF60" s="174"/>
      <c r="AG60" s="171"/>
      <c r="AH60" s="171"/>
      <c r="AI60" s="171"/>
      <c r="AJ60" s="172"/>
      <c r="AK60" s="172"/>
      <c r="AL60" s="172"/>
      <c r="AM60" s="172"/>
      <c r="AN60" s="171"/>
      <c r="AO60" s="170"/>
      <c r="AP60" s="171"/>
      <c r="AQ60" s="171"/>
      <c r="AR60" s="171"/>
      <c r="AS60" s="171"/>
      <c r="AT60" s="173"/>
      <c r="AU60" s="170"/>
      <c r="AV60" s="171"/>
      <c r="AW60" s="171"/>
      <c r="AX60" s="171"/>
      <c r="AY60" s="171"/>
      <c r="AZ60" s="173"/>
      <c r="BA60" s="170"/>
      <c r="BB60" s="171"/>
      <c r="BC60" s="171"/>
      <c r="BD60" s="171"/>
      <c r="BE60" s="171"/>
      <c r="BF60" s="173"/>
      <c r="BG60" s="175"/>
    </row>
    <row r="61" customFormat="false" ht="30" hidden="false" customHeight="true" outlineLevel="0" collapsed="false">
      <c r="A61" s="166" t="n">
        <f aca="false">'1-ToM-Requirements'!A61</f>
        <v>55</v>
      </c>
      <c r="B61" s="167" t="n">
        <f aca="false">'1-ToM-Requirements'!B61</f>
        <v>0</v>
      </c>
      <c r="C61" s="168" t="n">
        <f aca="false">'1-ToM-Requirements'!C61</f>
        <v>0</v>
      </c>
      <c r="D61" s="169" t="n">
        <f aca="false">'1-ToM-Requirements'!E61</f>
        <v>0</v>
      </c>
      <c r="E61" s="167" t="n">
        <f aca="false">'1-ToM-Requirements'!K61</f>
        <v>0</v>
      </c>
      <c r="F61" s="170"/>
      <c r="G61" s="171"/>
      <c r="H61" s="171"/>
      <c r="I61" s="171"/>
      <c r="J61" s="171"/>
      <c r="K61" s="119"/>
      <c r="L61" s="119"/>
      <c r="M61" s="172" t="n">
        <v>1</v>
      </c>
      <c r="N61" s="119"/>
      <c r="O61" s="171"/>
      <c r="P61" s="168" t="n">
        <f aca="false">'1-ToM-Requirements'!V61*L61/M61*60</f>
        <v>0</v>
      </c>
      <c r="Q61" s="171"/>
      <c r="R61" s="173"/>
      <c r="S61" s="170"/>
      <c r="T61" s="174"/>
      <c r="U61" s="174"/>
      <c r="V61" s="171"/>
      <c r="W61" s="171"/>
      <c r="X61" s="171"/>
      <c r="Y61" s="172"/>
      <c r="Z61" s="172"/>
      <c r="AA61" s="172"/>
      <c r="AB61" s="172"/>
      <c r="AC61" s="171"/>
      <c r="AD61" s="170"/>
      <c r="AE61" s="174"/>
      <c r="AF61" s="174"/>
      <c r="AG61" s="171"/>
      <c r="AH61" s="171"/>
      <c r="AI61" s="171"/>
      <c r="AJ61" s="172"/>
      <c r="AK61" s="172"/>
      <c r="AL61" s="172"/>
      <c r="AM61" s="172"/>
      <c r="AN61" s="171"/>
      <c r="AO61" s="170"/>
      <c r="AP61" s="171"/>
      <c r="AQ61" s="171"/>
      <c r="AR61" s="171"/>
      <c r="AS61" s="171"/>
      <c r="AT61" s="173"/>
      <c r="AU61" s="170"/>
      <c r="AV61" s="171"/>
      <c r="AW61" s="171"/>
      <c r="AX61" s="171"/>
      <c r="AY61" s="171"/>
      <c r="AZ61" s="173"/>
      <c r="BA61" s="170"/>
      <c r="BB61" s="171"/>
      <c r="BC61" s="171"/>
      <c r="BD61" s="171"/>
      <c r="BE61" s="171"/>
      <c r="BF61" s="173"/>
      <c r="BG61" s="175"/>
    </row>
    <row r="62" customFormat="false" ht="30" hidden="false" customHeight="true" outlineLevel="0" collapsed="false">
      <c r="A62" s="166" t="n">
        <f aca="false">'1-ToM-Requirements'!A62</f>
        <v>56</v>
      </c>
      <c r="B62" s="167" t="n">
        <f aca="false">'1-ToM-Requirements'!B62</f>
        <v>0</v>
      </c>
      <c r="C62" s="168" t="n">
        <f aca="false">'1-ToM-Requirements'!C62</f>
        <v>0</v>
      </c>
      <c r="D62" s="169" t="n">
        <f aca="false">'1-ToM-Requirements'!E62</f>
        <v>0</v>
      </c>
      <c r="E62" s="167" t="n">
        <f aca="false">'1-ToM-Requirements'!K62</f>
        <v>0</v>
      </c>
      <c r="F62" s="170"/>
      <c r="G62" s="171"/>
      <c r="H62" s="171"/>
      <c r="I62" s="171"/>
      <c r="J62" s="171"/>
      <c r="K62" s="119"/>
      <c r="L62" s="119"/>
      <c r="M62" s="172" t="n">
        <v>1</v>
      </c>
      <c r="N62" s="119"/>
      <c r="O62" s="171"/>
      <c r="P62" s="168" t="n">
        <f aca="false">'1-ToM-Requirements'!V62*L62/M62*60</f>
        <v>0</v>
      </c>
      <c r="Q62" s="171"/>
      <c r="R62" s="173"/>
      <c r="S62" s="170"/>
      <c r="T62" s="174"/>
      <c r="U62" s="174"/>
      <c r="V62" s="171"/>
      <c r="W62" s="171"/>
      <c r="X62" s="171"/>
      <c r="Y62" s="172"/>
      <c r="Z62" s="172"/>
      <c r="AA62" s="172"/>
      <c r="AB62" s="172"/>
      <c r="AC62" s="171"/>
      <c r="AD62" s="170"/>
      <c r="AE62" s="174"/>
      <c r="AF62" s="174"/>
      <c r="AG62" s="171"/>
      <c r="AH62" s="171"/>
      <c r="AI62" s="171"/>
      <c r="AJ62" s="172"/>
      <c r="AK62" s="172"/>
      <c r="AL62" s="172"/>
      <c r="AM62" s="172"/>
      <c r="AN62" s="171"/>
      <c r="AO62" s="170"/>
      <c r="AP62" s="171"/>
      <c r="AQ62" s="171"/>
      <c r="AR62" s="171"/>
      <c r="AS62" s="171"/>
      <c r="AT62" s="173"/>
      <c r="AU62" s="170"/>
      <c r="AV62" s="171"/>
      <c r="AW62" s="171"/>
      <c r="AX62" s="171"/>
      <c r="AY62" s="171"/>
      <c r="AZ62" s="173"/>
      <c r="BA62" s="170"/>
      <c r="BB62" s="171"/>
      <c r="BC62" s="171"/>
      <c r="BD62" s="171"/>
      <c r="BE62" s="171"/>
      <c r="BF62" s="173"/>
      <c r="BG62" s="175"/>
    </row>
    <row r="63" customFormat="false" ht="30" hidden="false" customHeight="true" outlineLevel="0" collapsed="false">
      <c r="A63" s="166" t="n">
        <f aca="false">'1-ToM-Requirements'!A63</f>
        <v>57</v>
      </c>
      <c r="B63" s="167" t="n">
        <f aca="false">'1-ToM-Requirements'!B63</f>
        <v>0</v>
      </c>
      <c r="C63" s="168" t="n">
        <f aca="false">'1-ToM-Requirements'!C63</f>
        <v>0</v>
      </c>
      <c r="D63" s="169" t="n">
        <f aca="false">'1-ToM-Requirements'!E63</f>
        <v>0</v>
      </c>
      <c r="E63" s="167" t="n">
        <f aca="false">'1-ToM-Requirements'!K63</f>
        <v>0</v>
      </c>
      <c r="F63" s="170"/>
      <c r="G63" s="171"/>
      <c r="H63" s="171"/>
      <c r="I63" s="171"/>
      <c r="J63" s="171"/>
      <c r="K63" s="119"/>
      <c r="L63" s="119"/>
      <c r="M63" s="172" t="n">
        <v>1</v>
      </c>
      <c r="N63" s="119"/>
      <c r="O63" s="171"/>
      <c r="P63" s="168" t="n">
        <f aca="false">'1-ToM-Requirements'!V63*L63/M63*60</f>
        <v>0</v>
      </c>
      <c r="Q63" s="171"/>
      <c r="R63" s="173"/>
      <c r="S63" s="170"/>
      <c r="T63" s="174"/>
      <c r="U63" s="174"/>
      <c r="V63" s="171"/>
      <c r="W63" s="171"/>
      <c r="X63" s="171"/>
      <c r="Y63" s="172"/>
      <c r="Z63" s="172"/>
      <c r="AA63" s="172"/>
      <c r="AB63" s="172"/>
      <c r="AC63" s="171"/>
      <c r="AD63" s="170"/>
      <c r="AE63" s="174"/>
      <c r="AF63" s="174"/>
      <c r="AG63" s="171"/>
      <c r="AH63" s="171"/>
      <c r="AI63" s="171"/>
      <c r="AJ63" s="172"/>
      <c r="AK63" s="172"/>
      <c r="AL63" s="172"/>
      <c r="AM63" s="172"/>
      <c r="AN63" s="171"/>
      <c r="AO63" s="170"/>
      <c r="AP63" s="171"/>
      <c r="AQ63" s="171"/>
      <c r="AR63" s="171"/>
      <c r="AS63" s="171"/>
      <c r="AT63" s="173"/>
      <c r="AU63" s="170"/>
      <c r="AV63" s="171"/>
      <c r="AW63" s="171"/>
      <c r="AX63" s="171"/>
      <c r="AY63" s="171"/>
      <c r="AZ63" s="173"/>
      <c r="BA63" s="170"/>
      <c r="BB63" s="171"/>
      <c r="BC63" s="171"/>
      <c r="BD63" s="171"/>
      <c r="BE63" s="171"/>
      <c r="BF63" s="173"/>
      <c r="BG63" s="175"/>
    </row>
    <row r="64" customFormat="false" ht="30" hidden="false" customHeight="true" outlineLevel="0" collapsed="false">
      <c r="A64" s="166" t="n">
        <f aca="false">'1-ToM-Requirements'!A64</f>
        <v>58</v>
      </c>
      <c r="B64" s="167" t="n">
        <f aca="false">'1-ToM-Requirements'!B64</f>
        <v>0</v>
      </c>
      <c r="C64" s="168" t="n">
        <f aca="false">'1-ToM-Requirements'!C64</f>
        <v>0</v>
      </c>
      <c r="D64" s="169" t="n">
        <f aca="false">'1-ToM-Requirements'!E64</f>
        <v>0</v>
      </c>
      <c r="E64" s="167" t="n">
        <f aca="false">'1-ToM-Requirements'!K64</f>
        <v>0</v>
      </c>
      <c r="F64" s="170"/>
      <c r="G64" s="171"/>
      <c r="H64" s="171"/>
      <c r="I64" s="171"/>
      <c r="J64" s="171"/>
      <c r="K64" s="119"/>
      <c r="L64" s="119"/>
      <c r="M64" s="172" t="n">
        <v>1</v>
      </c>
      <c r="N64" s="119"/>
      <c r="O64" s="171"/>
      <c r="P64" s="168" t="n">
        <f aca="false">'1-ToM-Requirements'!V64*L64/M64*60</f>
        <v>0</v>
      </c>
      <c r="Q64" s="171"/>
      <c r="R64" s="173"/>
      <c r="S64" s="170"/>
      <c r="T64" s="174"/>
      <c r="U64" s="174"/>
      <c r="V64" s="171"/>
      <c r="W64" s="171"/>
      <c r="X64" s="171"/>
      <c r="Y64" s="172"/>
      <c r="Z64" s="172"/>
      <c r="AA64" s="172"/>
      <c r="AB64" s="172"/>
      <c r="AC64" s="171"/>
      <c r="AD64" s="170"/>
      <c r="AE64" s="174"/>
      <c r="AF64" s="174"/>
      <c r="AG64" s="171"/>
      <c r="AH64" s="171"/>
      <c r="AI64" s="171"/>
      <c r="AJ64" s="172"/>
      <c r="AK64" s="172"/>
      <c r="AL64" s="172"/>
      <c r="AM64" s="172"/>
      <c r="AN64" s="171"/>
      <c r="AO64" s="170"/>
      <c r="AP64" s="171"/>
      <c r="AQ64" s="171"/>
      <c r="AR64" s="171"/>
      <c r="AS64" s="171"/>
      <c r="AT64" s="173"/>
      <c r="AU64" s="170"/>
      <c r="AV64" s="171"/>
      <c r="AW64" s="171"/>
      <c r="AX64" s="171"/>
      <c r="AY64" s="171"/>
      <c r="AZ64" s="173"/>
      <c r="BA64" s="170"/>
      <c r="BB64" s="171"/>
      <c r="BC64" s="171"/>
      <c r="BD64" s="171"/>
      <c r="BE64" s="171"/>
      <c r="BF64" s="173"/>
      <c r="BG64" s="175"/>
    </row>
    <row r="65" customFormat="false" ht="30" hidden="false" customHeight="true" outlineLevel="0" collapsed="false">
      <c r="A65" s="166" t="n">
        <f aca="false">'1-ToM-Requirements'!A65</f>
        <v>59</v>
      </c>
      <c r="B65" s="167" t="n">
        <f aca="false">'1-ToM-Requirements'!B65</f>
        <v>0</v>
      </c>
      <c r="C65" s="168" t="n">
        <f aca="false">'1-ToM-Requirements'!C65</f>
        <v>0</v>
      </c>
      <c r="D65" s="169" t="n">
        <f aca="false">'1-ToM-Requirements'!E65</f>
        <v>0</v>
      </c>
      <c r="E65" s="167" t="n">
        <f aca="false">'1-ToM-Requirements'!K65</f>
        <v>0</v>
      </c>
      <c r="F65" s="170"/>
      <c r="G65" s="171"/>
      <c r="H65" s="171"/>
      <c r="I65" s="171"/>
      <c r="J65" s="171"/>
      <c r="K65" s="119"/>
      <c r="L65" s="119"/>
      <c r="M65" s="172" t="n">
        <v>1</v>
      </c>
      <c r="N65" s="119"/>
      <c r="O65" s="171"/>
      <c r="P65" s="168" t="n">
        <f aca="false">'1-ToM-Requirements'!V65*L65/M65*60</f>
        <v>0</v>
      </c>
      <c r="Q65" s="171"/>
      <c r="R65" s="173"/>
      <c r="S65" s="170"/>
      <c r="T65" s="174"/>
      <c r="U65" s="174"/>
      <c r="V65" s="171"/>
      <c r="W65" s="171"/>
      <c r="X65" s="171"/>
      <c r="Y65" s="172"/>
      <c r="Z65" s="172"/>
      <c r="AA65" s="172"/>
      <c r="AB65" s="172"/>
      <c r="AC65" s="171"/>
      <c r="AD65" s="170"/>
      <c r="AE65" s="174"/>
      <c r="AF65" s="174"/>
      <c r="AG65" s="171"/>
      <c r="AH65" s="171"/>
      <c r="AI65" s="171"/>
      <c r="AJ65" s="172"/>
      <c r="AK65" s="172"/>
      <c r="AL65" s="172"/>
      <c r="AM65" s="172"/>
      <c r="AN65" s="171"/>
      <c r="AO65" s="170"/>
      <c r="AP65" s="171"/>
      <c r="AQ65" s="171"/>
      <c r="AR65" s="171"/>
      <c r="AS65" s="171"/>
      <c r="AT65" s="173"/>
      <c r="AU65" s="170"/>
      <c r="AV65" s="171"/>
      <c r="AW65" s="171"/>
      <c r="AX65" s="171"/>
      <c r="AY65" s="171"/>
      <c r="AZ65" s="173"/>
      <c r="BA65" s="170"/>
      <c r="BB65" s="171"/>
      <c r="BC65" s="171"/>
      <c r="BD65" s="171"/>
      <c r="BE65" s="171"/>
      <c r="BF65" s="173"/>
      <c r="BG65" s="175"/>
    </row>
    <row r="66" customFormat="false" ht="30" hidden="false" customHeight="true" outlineLevel="0" collapsed="false">
      <c r="A66" s="166" t="n">
        <f aca="false">'1-ToM-Requirements'!A66</f>
        <v>60</v>
      </c>
      <c r="B66" s="167" t="n">
        <f aca="false">'1-ToM-Requirements'!B66</f>
        <v>0</v>
      </c>
      <c r="C66" s="168" t="n">
        <f aca="false">'1-ToM-Requirements'!C66</f>
        <v>0</v>
      </c>
      <c r="D66" s="169" t="n">
        <f aca="false">'1-ToM-Requirements'!E66</f>
        <v>0</v>
      </c>
      <c r="E66" s="167" t="n">
        <f aca="false">'1-ToM-Requirements'!K66</f>
        <v>0</v>
      </c>
      <c r="F66" s="170"/>
      <c r="G66" s="171"/>
      <c r="H66" s="171"/>
      <c r="I66" s="171"/>
      <c r="J66" s="171"/>
      <c r="K66" s="119"/>
      <c r="L66" s="119"/>
      <c r="M66" s="172" t="n">
        <v>1</v>
      </c>
      <c r="N66" s="119"/>
      <c r="O66" s="171"/>
      <c r="P66" s="168" t="n">
        <f aca="false">'1-ToM-Requirements'!V66*L66/M66*60</f>
        <v>0</v>
      </c>
      <c r="Q66" s="171"/>
      <c r="R66" s="173"/>
      <c r="S66" s="170"/>
      <c r="T66" s="174"/>
      <c r="U66" s="174"/>
      <c r="V66" s="171"/>
      <c r="W66" s="171"/>
      <c r="X66" s="171"/>
      <c r="Y66" s="172"/>
      <c r="Z66" s="172"/>
      <c r="AA66" s="172"/>
      <c r="AB66" s="172"/>
      <c r="AC66" s="171"/>
      <c r="AD66" s="170"/>
      <c r="AE66" s="174"/>
      <c r="AF66" s="174"/>
      <c r="AG66" s="171"/>
      <c r="AH66" s="171"/>
      <c r="AI66" s="171"/>
      <c r="AJ66" s="172"/>
      <c r="AK66" s="172"/>
      <c r="AL66" s="172"/>
      <c r="AM66" s="172"/>
      <c r="AN66" s="171"/>
      <c r="AO66" s="170"/>
      <c r="AP66" s="171"/>
      <c r="AQ66" s="171"/>
      <c r="AR66" s="171"/>
      <c r="AS66" s="171"/>
      <c r="AT66" s="173"/>
      <c r="AU66" s="170"/>
      <c r="AV66" s="171"/>
      <c r="AW66" s="171"/>
      <c r="AX66" s="171"/>
      <c r="AY66" s="171"/>
      <c r="AZ66" s="173"/>
      <c r="BA66" s="170"/>
      <c r="BB66" s="171"/>
      <c r="BC66" s="171"/>
      <c r="BD66" s="171"/>
      <c r="BE66" s="171"/>
      <c r="BF66" s="173"/>
      <c r="BG66" s="175"/>
    </row>
    <row r="67" customFormat="false" ht="30" hidden="false" customHeight="true" outlineLevel="0" collapsed="false">
      <c r="A67" s="166" t="n">
        <f aca="false">'1-ToM-Requirements'!A67</f>
        <v>61</v>
      </c>
      <c r="B67" s="167" t="n">
        <f aca="false">'1-ToM-Requirements'!B67</f>
        <v>0</v>
      </c>
      <c r="C67" s="168" t="n">
        <f aca="false">'1-ToM-Requirements'!C67</f>
        <v>0</v>
      </c>
      <c r="D67" s="169" t="n">
        <f aca="false">'1-ToM-Requirements'!E67</f>
        <v>0</v>
      </c>
      <c r="E67" s="167" t="n">
        <f aca="false">'1-ToM-Requirements'!K67</f>
        <v>0</v>
      </c>
      <c r="F67" s="170"/>
      <c r="G67" s="171"/>
      <c r="H67" s="171"/>
      <c r="I67" s="171"/>
      <c r="J67" s="171"/>
      <c r="K67" s="119"/>
      <c r="L67" s="119"/>
      <c r="M67" s="172" t="n">
        <v>1</v>
      </c>
      <c r="N67" s="119"/>
      <c r="O67" s="171"/>
      <c r="P67" s="168" t="n">
        <f aca="false">'1-ToM-Requirements'!V67*L67/M67*60</f>
        <v>0</v>
      </c>
      <c r="Q67" s="171"/>
      <c r="R67" s="173"/>
      <c r="S67" s="170"/>
      <c r="T67" s="174"/>
      <c r="U67" s="174"/>
      <c r="V67" s="171"/>
      <c r="W67" s="171"/>
      <c r="X67" s="171"/>
      <c r="Y67" s="172"/>
      <c r="Z67" s="172"/>
      <c r="AA67" s="172"/>
      <c r="AB67" s="172"/>
      <c r="AC67" s="171"/>
      <c r="AD67" s="170"/>
      <c r="AE67" s="174"/>
      <c r="AF67" s="174"/>
      <c r="AG67" s="171"/>
      <c r="AH67" s="171"/>
      <c r="AI67" s="171"/>
      <c r="AJ67" s="172"/>
      <c r="AK67" s="172"/>
      <c r="AL67" s="172"/>
      <c r="AM67" s="172"/>
      <c r="AN67" s="171"/>
      <c r="AO67" s="170"/>
      <c r="AP67" s="171"/>
      <c r="AQ67" s="171"/>
      <c r="AR67" s="171"/>
      <c r="AS67" s="171"/>
      <c r="AT67" s="173"/>
      <c r="AU67" s="170"/>
      <c r="AV67" s="171"/>
      <c r="AW67" s="171"/>
      <c r="AX67" s="171"/>
      <c r="AY67" s="171"/>
      <c r="AZ67" s="173"/>
      <c r="BA67" s="170"/>
      <c r="BB67" s="171"/>
      <c r="BC67" s="171"/>
      <c r="BD67" s="171"/>
      <c r="BE67" s="171"/>
      <c r="BF67" s="173"/>
      <c r="BG67" s="175"/>
    </row>
    <row r="68" customFormat="false" ht="30" hidden="false" customHeight="true" outlineLevel="0" collapsed="false">
      <c r="A68" s="166" t="n">
        <f aca="false">'1-ToM-Requirements'!A68</f>
        <v>62</v>
      </c>
      <c r="B68" s="167" t="n">
        <f aca="false">'1-ToM-Requirements'!B68</f>
        <v>0</v>
      </c>
      <c r="C68" s="168" t="n">
        <f aca="false">'1-ToM-Requirements'!C68</f>
        <v>0</v>
      </c>
      <c r="D68" s="169" t="n">
        <f aca="false">'1-ToM-Requirements'!E68</f>
        <v>0</v>
      </c>
      <c r="E68" s="167" t="n">
        <f aca="false">'1-ToM-Requirements'!K68</f>
        <v>0</v>
      </c>
      <c r="F68" s="170"/>
      <c r="G68" s="171"/>
      <c r="H68" s="171"/>
      <c r="I68" s="171"/>
      <c r="J68" s="171"/>
      <c r="K68" s="119"/>
      <c r="L68" s="119"/>
      <c r="M68" s="172" t="n">
        <v>1</v>
      </c>
      <c r="N68" s="119"/>
      <c r="O68" s="171"/>
      <c r="P68" s="168" t="n">
        <f aca="false">'1-ToM-Requirements'!V68*L68/M68*60</f>
        <v>0</v>
      </c>
      <c r="Q68" s="171"/>
      <c r="R68" s="173"/>
      <c r="S68" s="170"/>
      <c r="T68" s="174"/>
      <c r="U68" s="174"/>
      <c r="V68" s="171"/>
      <c r="W68" s="171"/>
      <c r="X68" s="171"/>
      <c r="Y68" s="172"/>
      <c r="Z68" s="172"/>
      <c r="AA68" s="172"/>
      <c r="AB68" s="172"/>
      <c r="AC68" s="171"/>
      <c r="AD68" s="170"/>
      <c r="AE68" s="174"/>
      <c r="AF68" s="174"/>
      <c r="AG68" s="171"/>
      <c r="AH68" s="171"/>
      <c r="AI68" s="171"/>
      <c r="AJ68" s="172"/>
      <c r="AK68" s="172"/>
      <c r="AL68" s="172"/>
      <c r="AM68" s="172"/>
      <c r="AN68" s="171"/>
      <c r="AO68" s="170"/>
      <c r="AP68" s="171"/>
      <c r="AQ68" s="171"/>
      <c r="AR68" s="171"/>
      <c r="AS68" s="171"/>
      <c r="AT68" s="173"/>
      <c r="AU68" s="170"/>
      <c r="AV68" s="171"/>
      <c r="AW68" s="171"/>
      <c r="AX68" s="171"/>
      <c r="AY68" s="171"/>
      <c r="AZ68" s="173"/>
      <c r="BA68" s="170"/>
      <c r="BB68" s="171"/>
      <c r="BC68" s="171"/>
      <c r="BD68" s="171"/>
      <c r="BE68" s="171"/>
      <c r="BF68" s="173"/>
      <c r="BG68" s="175"/>
    </row>
    <row r="69" customFormat="false" ht="30" hidden="false" customHeight="true" outlineLevel="0" collapsed="false">
      <c r="A69" s="166" t="n">
        <f aca="false">'1-ToM-Requirements'!A69</f>
        <v>63</v>
      </c>
      <c r="B69" s="167" t="n">
        <f aca="false">'1-ToM-Requirements'!B69</f>
        <v>0</v>
      </c>
      <c r="C69" s="168" t="n">
        <f aca="false">'1-ToM-Requirements'!C69</f>
        <v>0</v>
      </c>
      <c r="D69" s="169" t="n">
        <f aca="false">'1-ToM-Requirements'!E69</f>
        <v>0</v>
      </c>
      <c r="E69" s="167" t="n">
        <f aca="false">'1-ToM-Requirements'!K69</f>
        <v>0</v>
      </c>
      <c r="F69" s="170"/>
      <c r="G69" s="171"/>
      <c r="H69" s="171"/>
      <c r="I69" s="171"/>
      <c r="J69" s="171"/>
      <c r="K69" s="119"/>
      <c r="L69" s="119"/>
      <c r="M69" s="172" t="n">
        <v>1</v>
      </c>
      <c r="N69" s="119"/>
      <c r="O69" s="171"/>
      <c r="P69" s="168" t="n">
        <f aca="false">'1-ToM-Requirements'!V69*L69/M69*60</f>
        <v>0</v>
      </c>
      <c r="Q69" s="171"/>
      <c r="R69" s="173"/>
      <c r="S69" s="170"/>
      <c r="T69" s="174"/>
      <c r="U69" s="174"/>
      <c r="V69" s="171"/>
      <c r="W69" s="171"/>
      <c r="X69" s="171"/>
      <c r="Y69" s="172"/>
      <c r="Z69" s="172"/>
      <c r="AA69" s="172"/>
      <c r="AB69" s="172"/>
      <c r="AC69" s="171"/>
      <c r="AD69" s="170"/>
      <c r="AE69" s="174"/>
      <c r="AF69" s="174"/>
      <c r="AG69" s="171"/>
      <c r="AH69" s="171"/>
      <c r="AI69" s="171"/>
      <c r="AJ69" s="172"/>
      <c r="AK69" s="172"/>
      <c r="AL69" s="172"/>
      <c r="AM69" s="172"/>
      <c r="AN69" s="171"/>
      <c r="AO69" s="170"/>
      <c r="AP69" s="171"/>
      <c r="AQ69" s="171"/>
      <c r="AR69" s="171"/>
      <c r="AS69" s="171"/>
      <c r="AT69" s="173"/>
      <c r="AU69" s="170"/>
      <c r="AV69" s="171"/>
      <c r="AW69" s="171"/>
      <c r="AX69" s="171"/>
      <c r="AY69" s="171"/>
      <c r="AZ69" s="173"/>
      <c r="BA69" s="170"/>
      <c r="BB69" s="171"/>
      <c r="BC69" s="171"/>
      <c r="BD69" s="171"/>
      <c r="BE69" s="171"/>
      <c r="BF69" s="173"/>
      <c r="BG69" s="175"/>
    </row>
    <row r="70" customFormat="false" ht="30" hidden="false" customHeight="true" outlineLevel="0" collapsed="false">
      <c r="A70" s="166" t="n">
        <f aca="false">'1-ToM-Requirements'!A70</f>
        <v>64</v>
      </c>
      <c r="B70" s="167" t="n">
        <f aca="false">'1-ToM-Requirements'!B70</f>
        <v>0</v>
      </c>
      <c r="C70" s="168" t="n">
        <f aca="false">'1-ToM-Requirements'!C70</f>
        <v>0</v>
      </c>
      <c r="D70" s="169" t="n">
        <f aca="false">'1-ToM-Requirements'!E70</f>
        <v>0</v>
      </c>
      <c r="E70" s="167" t="n">
        <f aca="false">'1-ToM-Requirements'!K70</f>
        <v>0</v>
      </c>
      <c r="F70" s="170"/>
      <c r="G70" s="171"/>
      <c r="H70" s="171"/>
      <c r="I70" s="171"/>
      <c r="J70" s="171"/>
      <c r="K70" s="119"/>
      <c r="L70" s="119"/>
      <c r="M70" s="172" t="n">
        <v>1</v>
      </c>
      <c r="N70" s="119"/>
      <c r="O70" s="171"/>
      <c r="P70" s="168" t="n">
        <f aca="false">'1-ToM-Requirements'!V70*L70/M70*60</f>
        <v>0</v>
      </c>
      <c r="Q70" s="171"/>
      <c r="R70" s="173"/>
      <c r="S70" s="170"/>
      <c r="T70" s="174"/>
      <c r="U70" s="174"/>
      <c r="V70" s="171"/>
      <c r="W70" s="171"/>
      <c r="X70" s="171"/>
      <c r="Y70" s="172"/>
      <c r="Z70" s="172"/>
      <c r="AA70" s="172"/>
      <c r="AB70" s="172"/>
      <c r="AC70" s="171"/>
      <c r="AD70" s="170"/>
      <c r="AE70" s="174"/>
      <c r="AF70" s="174"/>
      <c r="AG70" s="171"/>
      <c r="AH70" s="171"/>
      <c r="AI70" s="171"/>
      <c r="AJ70" s="172"/>
      <c r="AK70" s="172"/>
      <c r="AL70" s="172"/>
      <c r="AM70" s="172"/>
      <c r="AN70" s="171"/>
      <c r="AO70" s="170"/>
      <c r="AP70" s="171"/>
      <c r="AQ70" s="171"/>
      <c r="AR70" s="171"/>
      <c r="AS70" s="171"/>
      <c r="AT70" s="173"/>
      <c r="AU70" s="170"/>
      <c r="AV70" s="171"/>
      <c r="AW70" s="171"/>
      <c r="AX70" s="171"/>
      <c r="AY70" s="171"/>
      <c r="AZ70" s="173"/>
      <c r="BA70" s="170"/>
      <c r="BB70" s="171"/>
      <c r="BC70" s="171"/>
      <c r="BD70" s="171"/>
      <c r="BE70" s="171"/>
      <c r="BF70" s="173"/>
      <c r="BG70" s="175"/>
    </row>
    <row r="71" customFormat="false" ht="30" hidden="false" customHeight="true" outlineLevel="0" collapsed="false">
      <c r="A71" s="166" t="n">
        <f aca="false">'1-ToM-Requirements'!A71</f>
        <v>65</v>
      </c>
      <c r="B71" s="167" t="n">
        <f aca="false">'1-ToM-Requirements'!B71</f>
        <v>0</v>
      </c>
      <c r="C71" s="168" t="n">
        <f aca="false">'1-ToM-Requirements'!C71</f>
        <v>0</v>
      </c>
      <c r="D71" s="169" t="n">
        <f aca="false">'1-ToM-Requirements'!E71</f>
        <v>0</v>
      </c>
      <c r="E71" s="167" t="n">
        <f aca="false">'1-ToM-Requirements'!K71</f>
        <v>0</v>
      </c>
      <c r="F71" s="170"/>
      <c r="G71" s="171"/>
      <c r="H71" s="171"/>
      <c r="I71" s="171"/>
      <c r="J71" s="171"/>
      <c r="K71" s="119"/>
      <c r="L71" s="119"/>
      <c r="M71" s="172" t="n">
        <v>1</v>
      </c>
      <c r="N71" s="119"/>
      <c r="O71" s="171"/>
      <c r="P71" s="168" t="n">
        <f aca="false">'1-ToM-Requirements'!V71*L71/M71*60</f>
        <v>0</v>
      </c>
      <c r="Q71" s="171"/>
      <c r="R71" s="173"/>
      <c r="S71" s="170"/>
      <c r="T71" s="174"/>
      <c r="U71" s="174"/>
      <c r="V71" s="171"/>
      <c r="W71" s="171"/>
      <c r="X71" s="171"/>
      <c r="Y71" s="172"/>
      <c r="Z71" s="172"/>
      <c r="AA71" s="172"/>
      <c r="AB71" s="172"/>
      <c r="AC71" s="171"/>
      <c r="AD71" s="170"/>
      <c r="AE71" s="174"/>
      <c r="AF71" s="174"/>
      <c r="AG71" s="171"/>
      <c r="AH71" s="171"/>
      <c r="AI71" s="171"/>
      <c r="AJ71" s="172"/>
      <c r="AK71" s="172"/>
      <c r="AL71" s="172"/>
      <c r="AM71" s="172"/>
      <c r="AN71" s="171"/>
      <c r="AO71" s="170"/>
      <c r="AP71" s="171"/>
      <c r="AQ71" s="171"/>
      <c r="AR71" s="171"/>
      <c r="AS71" s="171"/>
      <c r="AT71" s="173"/>
      <c r="AU71" s="170"/>
      <c r="AV71" s="171"/>
      <c r="AW71" s="171"/>
      <c r="AX71" s="171"/>
      <c r="AY71" s="171"/>
      <c r="AZ71" s="173"/>
      <c r="BA71" s="170"/>
      <c r="BB71" s="171"/>
      <c r="BC71" s="171"/>
      <c r="BD71" s="171"/>
      <c r="BE71" s="171"/>
      <c r="BF71" s="173"/>
      <c r="BG71" s="175"/>
    </row>
    <row r="72" customFormat="false" ht="30" hidden="false" customHeight="true" outlineLevel="0" collapsed="false">
      <c r="A72" s="166" t="n">
        <f aca="false">'1-ToM-Requirements'!A72</f>
        <v>66</v>
      </c>
      <c r="B72" s="167" t="n">
        <f aca="false">'1-ToM-Requirements'!B72</f>
        <v>0</v>
      </c>
      <c r="C72" s="168" t="n">
        <f aca="false">'1-ToM-Requirements'!C72</f>
        <v>0</v>
      </c>
      <c r="D72" s="169" t="n">
        <f aca="false">'1-ToM-Requirements'!E72</f>
        <v>0</v>
      </c>
      <c r="E72" s="167" t="n">
        <f aca="false">'1-ToM-Requirements'!K72</f>
        <v>0</v>
      </c>
      <c r="F72" s="170"/>
      <c r="G72" s="171"/>
      <c r="H72" s="171"/>
      <c r="I72" s="171"/>
      <c r="J72" s="171"/>
      <c r="K72" s="119"/>
      <c r="L72" s="119"/>
      <c r="M72" s="172" t="n">
        <v>1</v>
      </c>
      <c r="N72" s="119"/>
      <c r="O72" s="171"/>
      <c r="P72" s="168" t="n">
        <f aca="false">'1-ToM-Requirements'!V72*L72/M72*60</f>
        <v>0</v>
      </c>
      <c r="Q72" s="171"/>
      <c r="R72" s="173"/>
      <c r="S72" s="170"/>
      <c r="T72" s="174"/>
      <c r="U72" s="174"/>
      <c r="V72" s="171"/>
      <c r="W72" s="171"/>
      <c r="X72" s="171"/>
      <c r="Y72" s="172"/>
      <c r="Z72" s="172"/>
      <c r="AA72" s="172"/>
      <c r="AB72" s="172"/>
      <c r="AC72" s="171"/>
      <c r="AD72" s="170"/>
      <c r="AE72" s="174"/>
      <c r="AF72" s="174"/>
      <c r="AG72" s="171"/>
      <c r="AH72" s="171"/>
      <c r="AI72" s="171"/>
      <c r="AJ72" s="172"/>
      <c r="AK72" s="172"/>
      <c r="AL72" s="172"/>
      <c r="AM72" s="172"/>
      <c r="AN72" s="171"/>
      <c r="AO72" s="170"/>
      <c r="AP72" s="171"/>
      <c r="AQ72" s="171"/>
      <c r="AR72" s="171"/>
      <c r="AS72" s="171"/>
      <c r="AT72" s="173"/>
      <c r="AU72" s="170"/>
      <c r="AV72" s="171"/>
      <c r="AW72" s="171"/>
      <c r="AX72" s="171"/>
      <c r="AY72" s="171"/>
      <c r="AZ72" s="173"/>
      <c r="BA72" s="170"/>
      <c r="BB72" s="171"/>
      <c r="BC72" s="171"/>
      <c r="BD72" s="171"/>
      <c r="BE72" s="171"/>
      <c r="BF72" s="173"/>
      <c r="BG72" s="175"/>
    </row>
    <row r="73" customFormat="false" ht="30" hidden="false" customHeight="true" outlineLevel="0" collapsed="false">
      <c r="A73" s="166" t="n">
        <f aca="false">'1-ToM-Requirements'!A73</f>
        <v>67</v>
      </c>
      <c r="B73" s="167" t="n">
        <f aca="false">'1-ToM-Requirements'!B73</f>
        <v>0</v>
      </c>
      <c r="C73" s="168" t="n">
        <f aca="false">'1-ToM-Requirements'!C73</f>
        <v>0</v>
      </c>
      <c r="D73" s="169" t="n">
        <f aca="false">'1-ToM-Requirements'!E73</f>
        <v>0</v>
      </c>
      <c r="E73" s="167" t="n">
        <f aca="false">'1-ToM-Requirements'!K73</f>
        <v>0</v>
      </c>
      <c r="F73" s="170"/>
      <c r="G73" s="171"/>
      <c r="H73" s="171"/>
      <c r="I73" s="171"/>
      <c r="J73" s="171"/>
      <c r="K73" s="119"/>
      <c r="L73" s="119"/>
      <c r="M73" s="172" t="n">
        <v>1</v>
      </c>
      <c r="N73" s="119"/>
      <c r="O73" s="171"/>
      <c r="P73" s="168" t="n">
        <f aca="false">'1-ToM-Requirements'!V73*L73/M73*60</f>
        <v>0</v>
      </c>
      <c r="Q73" s="171"/>
      <c r="R73" s="173"/>
      <c r="S73" s="170"/>
      <c r="T73" s="174"/>
      <c r="U73" s="174"/>
      <c r="V73" s="171"/>
      <c r="W73" s="171"/>
      <c r="X73" s="171"/>
      <c r="Y73" s="172"/>
      <c r="Z73" s="172"/>
      <c r="AA73" s="172"/>
      <c r="AB73" s="172"/>
      <c r="AC73" s="171"/>
      <c r="AD73" s="170"/>
      <c r="AE73" s="174"/>
      <c r="AF73" s="174"/>
      <c r="AG73" s="171"/>
      <c r="AH73" s="171"/>
      <c r="AI73" s="171"/>
      <c r="AJ73" s="172"/>
      <c r="AK73" s="172"/>
      <c r="AL73" s="172"/>
      <c r="AM73" s="172"/>
      <c r="AN73" s="171"/>
      <c r="AO73" s="170"/>
      <c r="AP73" s="171"/>
      <c r="AQ73" s="171"/>
      <c r="AR73" s="171"/>
      <c r="AS73" s="171"/>
      <c r="AT73" s="173"/>
      <c r="AU73" s="170"/>
      <c r="AV73" s="171"/>
      <c r="AW73" s="171"/>
      <c r="AX73" s="171"/>
      <c r="AY73" s="171"/>
      <c r="AZ73" s="173"/>
      <c r="BA73" s="170"/>
      <c r="BB73" s="171"/>
      <c r="BC73" s="171"/>
      <c r="BD73" s="171"/>
      <c r="BE73" s="171"/>
      <c r="BF73" s="173"/>
      <c r="BG73" s="175"/>
    </row>
    <row r="74" customFormat="false" ht="30" hidden="false" customHeight="true" outlineLevel="0" collapsed="false">
      <c r="A74" s="166" t="n">
        <f aca="false">'1-ToM-Requirements'!A74</f>
        <v>68</v>
      </c>
      <c r="B74" s="167" t="n">
        <f aca="false">'1-ToM-Requirements'!B74</f>
        <v>0</v>
      </c>
      <c r="C74" s="168" t="n">
        <f aca="false">'1-ToM-Requirements'!C74</f>
        <v>0</v>
      </c>
      <c r="D74" s="169" t="n">
        <f aca="false">'1-ToM-Requirements'!E74</f>
        <v>0</v>
      </c>
      <c r="E74" s="167" t="n">
        <f aca="false">'1-ToM-Requirements'!K74</f>
        <v>0</v>
      </c>
      <c r="F74" s="170"/>
      <c r="G74" s="171"/>
      <c r="H74" s="171"/>
      <c r="I74" s="171"/>
      <c r="J74" s="171"/>
      <c r="K74" s="119"/>
      <c r="L74" s="119"/>
      <c r="M74" s="172" t="n">
        <v>1</v>
      </c>
      <c r="N74" s="119"/>
      <c r="O74" s="171"/>
      <c r="P74" s="168" t="n">
        <f aca="false">'1-ToM-Requirements'!V74*L74/M74*60</f>
        <v>0</v>
      </c>
      <c r="Q74" s="171"/>
      <c r="R74" s="173"/>
      <c r="S74" s="170"/>
      <c r="T74" s="174"/>
      <c r="U74" s="174"/>
      <c r="V74" s="171"/>
      <c r="W74" s="171"/>
      <c r="X74" s="171"/>
      <c r="Y74" s="172"/>
      <c r="Z74" s="172"/>
      <c r="AA74" s="172"/>
      <c r="AB74" s="172"/>
      <c r="AC74" s="171"/>
      <c r="AD74" s="170"/>
      <c r="AE74" s="174"/>
      <c r="AF74" s="174"/>
      <c r="AG74" s="171"/>
      <c r="AH74" s="171"/>
      <c r="AI74" s="171"/>
      <c r="AJ74" s="172"/>
      <c r="AK74" s="172"/>
      <c r="AL74" s="172"/>
      <c r="AM74" s="172"/>
      <c r="AN74" s="171"/>
      <c r="AO74" s="170"/>
      <c r="AP74" s="171"/>
      <c r="AQ74" s="171"/>
      <c r="AR74" s="171"/>
      <c r="AS74" s="171"/>
      <c r="AT74" s="173"/>
      <c r="AU74" s="170"/>
      <c r="AV74" s="171"/>
      <c r="AW74" s="171"/>
      <c r="AX74" s="171"/>
      <c r="AY74" s="171"/>
      <c r="AZ74" s="173"/>
      <c r="BA74" s="170"/>
      <c r="BB74" s="171"/>
      <c r="BC74" s="171"/>
      <c r="BD74" s="171"/>
      <c r="BE74" s="171"/>
      <c r="BF74" s="173"/>
      <c r="BG74" s="175"/>
    </row>
    <row r="75" customFormat="false" ht="30" hidden="false" customHeight="true" outlineLevel="0" collapsed="false">
      <c r="A75" s="166" t="n">
        <f aca="false">'1-ToM-Requirements'!A75</f>
        <v>69</v>
      </c>
      <c r="B75" s="167" t="n">
        <f aca="false">'1-ToM-Requirements'!B75</f>
        <v>0</v>
      </c>
      <c r="C75" s="168" t="n">
        <f aca="false">'1-ToM-Requirements'!C75</f>
        <v>0</v>
      </c>
      <c r="D75" s="169" t="n">
        <f aca="false">'1-ToM-Requirements'!E75</f>
        <v>0</v>
      </c>
      <c r="E75" s="167" t="n">
        <f aca="false">'1-ToM-Requirements'!K75</f>
        <v>0</v>
      </c>
      <c r="F75" s="170"/>
      <c r="G75" s="171"/>
      <c r="H75" s="171"/>
      <c r="I75" s="171"/>
      <c r="J75" s="171"/>
      <c r="K75" s="119"/>
      <c r="L75" s="119"/>
      <c r="M75" s="172" t="n">
        <v>1</v>
      </c>
      <c r="N75" s="119"/>
      <c r="O75" s="171"/>
      <c r="P75" s="168" t="n">
        <f aca="false">'1-ToM-Requirements'!V75*L75/M75*60</f>
        <v>0</v>
      </c>
      <c r="Q75" s="171"/>
      <c r="R75" s="173"/>
      <c r="S75" s="170"/>
      <c r="T75" s="174"/>
      <c r="U75" s="174"/>
      <c r="V75" s="171"/>
      <c r="W75" s="171"/>
      <c r="X75" s="171"/>
      <c r="Y75" s="172"/>
      <c r="Z75" s="172"/>
      <c r="AA75" s="172"/>
      <c r="AB75" s="172"/>
      <c r="AC75" s="171"/>
      <c r="AD75" s="170"/>
      <c r="AE75" s="174"/>
      <c r="AF75" s="174"/>
      <c r="AG75" s="171"/>
      <c r="AH75" s="171"/>
      <c r="AI75" s="171"/>
      <c r="AJ75" s="172"/>
      <c r="AK75" s="172"/>
      <c r="AL75" s="172"/>
      <c r="AM75" s="172"/>
      <c r="AN75" s="171"/>
      <c r="AO75" s="170"/>
      <c r="AP75" s="171"/>
      <c r="AQ75" s="171"/>
      <c r="AR75" s="171"/>
      <c r="AS75" s="171"/>
      <c r="AT75" s="173"/>
      <c r="AU75" s="170"/>
      <c r="AV75" s="171"/>
      <c r="AW75" s="171"/>
      <c r="AX75" s="171"/>
      <c r="AY75" s="171"/>
      <c r="AZ75" s="173"/>
      <c r="BA75" s="170"/>
      <c r="BB75" s="171"/>
      <c r="BC75" s="171"/>
      <c r="BD75" s="171"/>
      <c r="BE75" s="171"/>
      <c r="BF75" s="173"/>
      <c r="BG75" s="175"/>
    </row>
    <row r="76" customFormat="false" ht="30" hidden="false" customHeight="true" outlineLevel="0" collapsed="false">
      <c r="A76" s="166" t="n">
        <f aca="false">'1-ToM-Requirements'!A76</f>
        <v>70</v>
      </c>
      <c r="B76" s="167" t="n">
        <f aca="false">'1-ToM-Requirements'!B76</f>
        <v>0</v>
      </c>
      <c r="C76" s="168" t="n">
        <f aca="false">'1-ToM-Requirements'!C76</f>
        <v>0</v>
      </c>
      <c r="D76" s="169" t="n">
        <f aca="false">'1-ToM-Requirements'!E76</f>
        <v>0</v>
      </c>
      <c r="E76" s="167" t="n">
        <f aca="false">'1-ToM-Requirements'!K76</f>
        <v>0</v>
      </c>
      <c r="F76" s="170"/>
      <c r="G76" s="171"/>
      <c r="H76" s="171"/>
      <c r="I76" s="171"/>
      <c r="J76" s="171"/>
      <c r="K76" s="119"/>
      <c r="L76" s="119"/>
      <c r="M76" s="172" t="n">
        <v>1</v>
      </c>
      <c r="N76" s="119"/>
      <c r="O76" s="171"/>
      <c r="P76" s="168" t="n">
        <f aca="false">'1-ToM-Requirements'!V76*L76/M76*60</f>
        <v>0</v>
      </c>
      <c r="Q76" s="171"/>
      <c r="R76" s="173"/>
      <c r="S76" s="170"/>
      <c r="T76" s="174"/>
      <c r="U76" s="174"/>
      <c r="V76" s="171"/>
      <c r="W76" s="171"/>
      <c r="X76" s="171"/>
      <c r="Y76" s="172"/>
      <c r="Z76" s="172"/>
      <c r="AA76" s="172"/>
      <c r="AB76" s="172"/>
      <c r="AC76" s="171"/>
      <c r="AD76" s="170"/>
      <c r="AE76" s="174"/>
      <c r="AF76" s="174"/>
      <c r="AG76" s="171"/>
      <c r="AH76" s="171"/>
      <c r="AI76" s="171"/>
      <c r="AJ76" s="172"/>
      <c r="AK76" s="172"/>
      <c r="AL76" s="172"/>
      <c r="AM76" s="172"/>
      <c r="AN76" s="171"/>
      <c r="AO76" s="170"/>
      <c r="AP76" s="171"/>
      <c r="AQ76" s="171"/>
      <c r="AR76" s="171"/>
      <c r="AS76" s="171"/>
      <c r="AT76" s="173"/>
      <c r="AU76" s="170"/>
      <c r="AV76" s="171"/>
      <c r="AW76" s="171"/>
      <c r="AX76" s="171"/>
      <c r="AY76" s="171"/>
      <c r="AZ76" s="173"/>
      <c r="BA76" s="170"/>
      <c r="BB76" s="171"/>
      <c r="BC76" s="171"/>
      <c r="BD76" s="171"/>
      <c r="BE76" s="171"/>
      <c r="BF76" s="173"/>
      <c r="BG76" s="175"/>
    </row>
    <row r="77" customFormat="false" ht="30" hidden="false" customHeight="true" outlineLevel="0" collapsed="false">
      <c r="A77" s="166" t="n">
        <f aca="false">'1-ToM-Requirements'!A77</f>
        <v>71</v>
      </c>
      <c r="B77" s="167" t="n">
        <f aca="false">'1-ToM-Requirements'!B77</f>
        <v>0</v>
      </c>
      <c r="C77" s="168" t="n">
        <f aca="false">'1-ToM-Requirements'!C77</f>
        <v>0</v>
      </c>
      <c r="D77" s="169" t="n">
        <f aca="false">'1-ToM-Requirements'!E77</f>
        <v>0</v>
      </c>
      <c r="E77" s="167" t="n">
        <f aca="false">'1-ToM-Requirements'!K77</f>
        <v>0</v>
      </c>
      <c r="F77" s="170"/>
      <c r="G77" s="171"/>
      <c r="H77" s="171"/>
      <c r="I77" s="171"/>
      <c r="J77" s="171"/>
      <c r="K77" s="119"/>
      <c r="L77" s="119"/>
      <c r="M77" s="172" t="n">
        <v>1</v>
      </c>
      <c r="N77" s="119"/>
      <c r="O77" s="171"/>
      <c r="P77" s="168" t="n">
        <f aca="false">'1-ToM-Requirements'!V77*L77/M77*60</f>
        <v>0</v>
      </c>
      <c r="Q77" s="171"/>
      <c r="R77" s="173"/>
      <c r="S77" s="170"/>
      <c r="T77" s="174"/>
      <c r="U77" s="174"/>
      <c r="V77" s="171"/>
      <c r="W77" s="171"/>
      <c r="X77" s="171"/>
      <c r="Y77" s="172"/>
      <c r="Z77" s="172"/>
      <c r="AA77" s="172"/>
      <c r="AB77" s="172"/>
      <c r="AC77" s="171"/>
      <c r="AD77" s="170"/>
      <c r="AE77" s="174"/>
      <c r="AF77" s="174"/>
      <c r="AG77" s="171"/>
      <c r="AH77" s="171"/>
      <c r="AI77" s="171"/>
      <c r="AJ77" s="172"/>
      <c r="AK77" s="172"/>
      <c r="AL77" s="172"/>
      <c r="AM77" s="172"/>
      <c r="AN77" s="171"/>
      <c r="AO77" s="170"/>
      <c r="AP77" s="171"/>
      <c r="AQ77" s="171"/>
      <c r="AR77" s="171"/>
      <c r="AS77" s="171"/>
      <c r="AT77" s="173"/>
      <c r="AU77" s="170"/>
      <c r="AV77" s="171"/>
      <c r="AW77" s="171"/>
      <c r="AX77" s="171"/>
      <c r="AY77" s="171"/>
      <c r="AZ77" s="173"/>
      <c r="BA77" s="170"/>
      <c r="BB77" s="171"/>
      <c r="BC77" s="171"/>
      <c r="BD77" s="171"/>
      <c r="BE77" s="171"/>
      <c r="BF77" s="173"/>
      <c r="BG77" s="175"/>
    </row>
    <row r="78" customFormat="false" ht="30" hidden="false" customHeight="true" outlineLevel="0" collapsed="false">
      <c r="A78" s="166" t="n">
        <f aca="false">'1-ToM-Requirements'!A78</f>
        <v>72</v>
      </c>
      <c r="B78" s="167" t="n">
        <f aca="false">'1-ToM-Requirements'!B78</f>
        <v>0</v>
      </c>
      <c r="C78" s="168" t="n">
        <f aca="false">'1-ToM-Requirements'!C78</f>
        <v>0</v>
      </c>
      <c r="D78" s="169" t="n">
        <f aca="false">'1-ToM-Requirements'!E78</f>
        <v>0</v>
      </c>
      <c r="E78" s="167" t="n">
        <f aca="false">'1-ToM-Requirements'!K78</f>
        <v>0</v>
      </c>
      <c r="F78" s="170"/>
      <c r="G78" s="171"/>
      <c r="H78" s="171"/>
      <c r="I78" s="171"/>
      <c r="J78" s="171"/>
      <c r="K78" s="119"/>
      <c r="L78" s="119"/>
      <c r="M78" s="172" t="n">
        <v>1</v>
      </c>
      <c r="N78" s="119"/>
      <c r="O78" s="171"/>
      <c r="P78" s="168" t="n">
        <f aca="false">'1-ToM-Requirements'!V78*L78/M78*60</f>
        <v>0</v>
      </c>
      <c r="Q78" s="171"/>
      <c r="R78" s="173"/>
      <c r="S78" s="170"/>
      <c r="T78" s="174"/>
      <c r="U78" s="174"/>
      <c r="V78" s="171"/>
      <c r="W78" s="171"/>
      <c r="X78" s="171"/>
      <c r="Y78" s="172"/>
      <c r="Z78" s="172"/>
      <c r="AA78" s="172"/>
      <c r="AB78" s="172"/>
      <c r="AC78" s="171"/>
      <c r="AD78" s="170"/>
      <c r="AE78" s="174"/>
      <c r="AF78" s="174"/>
      <c r="AG78" s="171"/>
      <c r="AH78" s="171"/>
      <c r="AI78" s="171"/>
      <c r="AJ78" s="172"/>
      <c r="AK78" s="172"/>
      <c r="AL78" s="172"/>
      <c r="AM78" s="172"/>
      <c r="AN78" s="171"/>
      <c r="AO78" s="170"/>
      <c r="AP78" s="171"/>
      <c r="AQ78" s="171"/>
      <c r="AR78" s="171"/>
      <c r="AS78" s="171"/>
      <c r="AT78" s="173"/>
      <c r="AU78" s="170"/>
      <c r="AV78" s="171"/>
      <c r="AW78" s="171"/>
      <c r="AX78" s="171"/>
      <c r="AY78" s="171"/>
      <c r="AZ78" s="173"/>
      <c r="BA78" s="170"/>
      <c r="BB78" s="171"/>
      <c r="BC78" s="171"/>
      <c r="BD78" s="171"/>
      <c r="BE78" s="171"/>
      <c r="BF78" s="173"/>
      <c r="BG78" s="175"/>
    </row>
    <row r="79" customFormat="false" ht="30" hidden="false" customHeight="true" outlineLevel="0" collapsed="false">
      <c r="A79" s="166" t="n">
        <f aca="false">'1-ToM-Requirements'!A79</f>
        <v>73</v>
      </c>
      <c r="B79" s="167" t="n">
        <f aca="false">'1-ToM-Requirements'!B79</f>
        <v>0</v>
      </c>
      <c r="C79" s="168" t="n">
        <f aca="false">'1-ToM-Requirements'!C79</f>
        <v>0</v>
      </c>
      <c r="D79" s="169" t="n">
        <f aca="false">'1-ToM-Requirements'!E79</f>
        <v>0</v>
      </c>
      <c r="E79" s="167" t="n">
        <f aca="false">'1-ToM-Requirements'!K79</f>
        <v>0</v>
      </c>
      <c r="F79" s="170"/>
      <c r="G79" s="171"/>
      <c r="H79" s="171"/>
      <c r="I79" s="171"/>
      <c r="J79" s="171"/>
      <c r="K79" s="119"/>
      <c r="L79" s="119"/>
      <c r="M79" s="172" t="n">
        <v>1</v>
      </c>
      <c r="N79" s="119"/>
      <c r="O79" s="171"/>
      <c r="P79" s="168" t="n">
        <f aca="false">'1-ToM-Requirements'!V79*L79/M79*60</f>
        <v>0</v>
      </c>
      <c r="Q79" s="171"/>
      <c r="R79" s="173"/>
      <c r="S79" s="170"/>
      <c r="T79" s="174"/>
      <c r="U79" s="174"/>
      <c r="V79" s="171"/>
      <c r="W79" s="171"/>
      <c r="X79" s="171"/>
      <c r="Y79" s="172"/>
      <c r="Z79" s="172"/>
      <c r="AA79" s="172"/>
      <c r="AB79" s="172"/>
      <c r="AC79" s="171"/>
      <c r="AD79" s="170"/>
      <c r="AE79" s="174"/>
      <c r="AF79" s="174"/>
      <c r="AG79" s="171"/>
      <c r="AH79" s="171"/>
      <c r="AI79" s="171"/>
      <c r="AJ79" s="172"/>
      <c r="AK79" s="172"/>
      <c r="AL79" s="172"/>
      <c r="AM79" s="172"/>
      <c r="AN79" s="171"/>
      <c r="AO79" s="170"/>
      <c r="AP79" s="171"/>
      <c r="AQ79" s="171"/>
      <c r="AR79" s="171"/>
      <c r="AS79" s="171"/>
      <c r="AT79" s="173"/>
      <c r="AU79" s="170"/>
      <c r="AV79" s="171"/>
      <c r="AW79" s="171"/>
      <c r="AX79" s="171"/>
      <c r="AY79" s="171"/>
      <c r="AZ79" s="173"/>
      <c r="BA79" s="170"/>
      <c r="BB79" s="171"/>
      <c r="BC79" s="171"/>
      <c r="BD79" s="171"/>
      <c r="BE79" s="171"/>
      <c r="BF79" s="173"/>
      <c r="BG79" s="175"/>
    </row>
    <row r="80" customFormat="false" ht="30" hidden="false" customHeight="true" outlineLevel="0" collapsed="false">
      <c r="A80" s="166" t="n">
        <f aca="false">'1-ToM-Requirements'!A80</f>
        <v>74</v>
      </c>
      <c r="B80" s="167" t="n">
        <f aca="false">'1-ToM-Requirements'!B80</f>
        <v>0</v>
      </c>
      <c r="C80" s="168" t="n">
        <f aca="false">'1-ToM-Requirements'!C80</f>
        <v>0</v>
      </c>
      <c r="D80" s="169" t="n">
        <f aca="false">'1-ToM-Requirements'!E80</f>
        <v>0</v>
      </c>
      <c r="E80" s="167" t="n">
        <f aca="false">'1-ToM-Requirements'!K80</f>
        <v>0</v>
      </c>
      <c r="F80" s="170"/>
      <c r="G80" s="171"/>
      <c r="H80" s="171"/>
      <c r="I80" s="171"/>
      <c r="J80" s="171"/>
      <c r="K80" s="119"/>
      <c r="L80" s="119"/>
      <c r="M80" s="172" t="n">
        <v>1</v>
      </c>
      <c r="N80" s="119"/>
      <c r="O80" s="171"/>
      <c r="P80" s="168" t="n">
        <f aca="false">'1-ToM-Requirements'!V80*L80/M80*60</f>
        <v>0</v>
      </c>
      <c r="Q80" s="171"/>
      <c r="R80" s="173"/>
      <c r="S80" s="170"/>
      <c r="T80" s="174"/>
      <c r="U80" s="174"/>
      <c r="V80" s="171"/>
      <c r="W80" s="171"/>
      <c r="X80" s="171"/>
      <c r="Y80" s="172"/>
      <c r="Z80" s="172"/>
      <c r="AA80" s="172"/>
      <c r="AB80" s="172"/>
      <c r="AC80" s="171"/>
      <c r="AD80" s="170"/>
      <c r="AE80" s="174"/>
      <c r="AF80" s="174"/>
      <c r="AG80" s="171"/>
      <c r="AH80" s="171"/>
      <c r="AI80" s="171"/>
      <c r="AJ80" s="172"/>
      <c r="AK80" s="172"/>
      <c r="AL80" s="172"/>
      <c r="AM80" s="172"/>
      <c r="AN80" s="171"/>
      <c r="AO80" s="170"/>
      <c r="AP80" s="171"/>
      <c r="AQ80" s="171"/>
      <c r="AR80" s="171"/>
      <c r="AS80" s="171"/>
      <c r="AT80" s="173"/>
      <c r="AU80" s="170"/>
      <c r="AV80" s="171"/>
      <c r="AW80" s="171"/>
      <c r="AX80" s="171"/>
      <c r="AY80" s="171"/>
      <c r="AZ80" s="173"/>
      <c r="BA80" s="170"/>
      <c r="BB80" s="171"/>
      <c r="BC80" s="171"/>
      <c r="BD80" s="171"/>
      <c r="BE80" s="171"/>
      <c r="BF80" s="173"/>
      <c r="BG80" s="175"/>
    </row>
    <row r="81" customFormat="false" ht="30" hidden="false" customHeight="true" outlineLevel="0" collapsed="false">
      <c r="A81" s="166" t="n">
        <f aca="false">'1-ToM-Requirements'!A81</f>
        <v>75</v>
      </c>
      <c r="B81" s="167" t="n">
        <f aca="false">'1-ToM-Requirements'!B81</f>
        <v>0</v>
      </c>
      <c r="C81" s="168" t="n">
        <f aca="false">'1-ToM-Requirements'!C81</f>
        <v>0</v>
      </c>
      <c r="D81" s="169" t="n">
        <f aca="false">'1-ToM-Requirements'!E81</f>
        <v>0</v>
      </c>
      <c r="E81" s="167" t="n">
        <f aca="false">'1-ToM-Requirements'!K81</f>
        <v>0</v>
      </c>
      <c r="F81" s="170"/>
      <c r="G81" s="171"/>
      <c r="H81" s="171"/>
      <c r="I81" s="171"/>
      <c r="J81" s="171"/>
      <c r="K81" s="119"/>
      <c r="L81" s="119"/>
      <c r="M81" s="172" t="n">
        <v>1</v>
      </c>
      <c r="N81" s="119"/>
      <c r="O81" s="171"/>
      <c r="P81" s="168" t="n">
        <f aca="false">'1-ToM-Requirements'!V81*L81/M81*60</f>
        <v>0</v>
      </c>
      <c r="Q81" s="171"/>
      <c r="R81" s="173"/>
      <c r="S81" s="170"/>
      <c r="T81" s="174"/>
      <c r="U81" s="174"/>
      <c r="V81" s="171"/>
      <c r="W81" s="171"/>
      <c r="X81" s="171"/>
      <c r="Y81" s="172"/>
      <c r="Z81" s="172"/>
      <c r="AA81" s="172"/>
      <c r="AB81" s="172"/>
      <c r="AC81" s="171"/>
      <c r="AD81" s="170"/>
      <c r="AE81" s="174"/>
      <c r="AF81" s="174"/>
      <c r="AG81" s="171"/>
      <c r="AH81" s="171"/>
      <c r="AI81" s="171"/>
      <c r="AJ81" s="172"/>
      <c r="AK81" s="172"/>
      <c r="AL81" s="172"/>
      <c r="AM81" s="172"/>
      <c r="AN81" s="171"/>
      <c r="AO81" s="170"/>
      <c r="AP81" s="171"/>
      <c r="AQ81" s="171"/>
      <c r="AR81" s="171"/>
      <c r="AS81" s="171"/>
      <c r="AT81" s="173"/>
      <c r="AU81" s="170"/>
      <c r="AV81" s="171"/>
      <c r="AW81" s="171"/>
      <c r="AX81" s="171"/>
      <c r="AY81" s="171"/>
      <c r="AZ81" s="173"/>
      <c r="BA81" s="170"/>
      <c r="BB81" s="171"/>
      <c r="BC81" s="171"/>
      <c r="BD81" s="171"/>
      <c r="BE81" s="171"/>
      <c r="BF81" s="173"/>
      <c r="BG81" s="175"/>
    </row>
    <row r="82" customFormat="false" ht="30" hidden="false" customHeight="true" outlineLevel="0" collapsed="false">
      <c r="A82" s="166" t="n">
        <f aca="false">'1-ToM-Requirements'!A82</f>
        <v>76</v>
      </c>
      <c r="B82" s="167" t="n">
        <f aca="false">'1-ToM-Requirements'!B82</f>
        <v>0</v>
      </c>
      <c r="C82" s="168" t="n">
        <f aca="false">'1-ToM-Requirements'!C82</f>
        <v>0</v>
      </c>
      <c r="D82" s="169" t="n">
        <f aca="false">'1-ToM-Requirements'!E82</f>
        <v>0</v>
      </c>
      <c r="E82" s="167" t="n">
        <f aca="false">'1-ToM-Requirements'!K82</f>
        <v>0</v>
      </c>
      <c r="F82" s="170"/>
      <c r="G82" s="171"/>
      <c r="H82" s="171"/>
      <c r="I82" s="171"/>
      <c r="J82" s="171"/>
      <c r="K82" s="119"/>
      <c r="L82" s="119"/>
      <c r="M82" s="172" t="n">
        <v>1</v>
      </c>
      <c r="N82" s="119"/>
      <c r="O82" s="171"/>
      <c r="P82" s="168" t="n">
        <f aca="false">'1-ToM-Requirements'!V82*L82/M82*60</f>
        <v>0</v>
      </c>
      <c r="Q82" s="171"/>
      <c r="R82" s="173"/>
      <c r="S82" s="170"/>
      <c r="T82" s="174"/>
      <c r="U82" s="174"/>
      <c r="V82" s="171"/>
      <c r="W82" s="171"/>
      <c r="X82" s="171"/>
      <c r="Y82" s="172"/>
      <c r="Z82" s="172"/>
      <c r="AA82" s="172"/>
      <c r="AB82" s="172"/>
      <c r="AC82" s="171"/>
      <c r="AD82" s="170"/>
      <c r="AE82" s="174"/>
      <c r="AF82" s="174"/>
      <c r="AG82" s="171"/>
      <c r="AH82" s="171"/>
      <c r="AI82" s="171"/>
      <c r="AJ82" s="172"/>
      <c r="AK82" s="172"/>
      <c r="AL82" s="172"/>
      <c r="AM82" s="172"/>
      <c r="AN82" s="171"/>
      <c r="AO82" s="170"/>
      <c r="AP82" s="171"/>
      <c r="AQ82" s="171"/>
      <c r="AR82" s="171"/>
      <c r="AS82" s="171"/>
      <c r="AT82" s="173"/>
      <c r="AU82" s="170"/>
      <c r="AV82" s="171"/>
      <c r="AW82" s="171"/>
      <c r="AX82" s="171"/>
      <c r="AY82" s="171"/>
      <c r="AZ82" s="173"/>
      <c r="BA82" s="170"/>
      <c r="BB82" s="171"/>
      <c r="BC82" s="171"/>
      <c r="BD82" s="171"/>
      <c r="BE82" s="171"/>
      <c r="BF82" s="173"/>
      <c r="BG82" s="175"/>
    </row>
    <row r="83" customFormat="false" ht="30" hidden="false" customHeight="true" outlineLevel="0" collapsed="false">
      <c r="A83" s="166" t="n">
        <f aca="false">'1-ToM-Requirements'!A83</f>
        <v>77</v>
      </c>
      <c r="B83" s="167" t="n">
        <f aca="false">'1-ToM-Requirements'!B83</f>
        <v>0</v>
      </c>
      <c r="C83" s="168" t="n">
        <f aca="false">'1-ToM-Requirements'!C83</f>
        <v>0</v>
      </c>
      <c r="D83" s="169" t="n">
        <f aca="false">'1-ToM-Requirements'!E83</f>
        <v>0</v>
      </c>
      <c r="E83" s="167" t="n">
        <f aca="false">'1-ToM-Requirements'!K83</f>
        <v>0</v>
      </c>
      <c r="F83" s="170"/>
      <c r="G83" s="171"/>
      <c r="H83" s="171"/>
      <c r="I83" s="171"/>
      <c r="J83" s="171"/>
      <c r="K83" s="119"/>
      <c r="L83" s="119"/>
      <c r="M83" s="172" t="n">
        <v>1</v>
      </c>
      <c r="N83" s="119"/>
      <c r="O83" s="171"/>
      <c r="P83" s="168" t="n">
        <f aca="false">'1-ToM-Requirements'!V83*L83/M83*60</f>
        <v>0</v>
      </c>
      <c r="Q83" s="171"/>
      <c r="R83" s="173"/>
      <c r="S83" s="170"/>
      <c r="T83" s="174"/>
      <c r="U83" s="174"/>
      <c r="V83" s="171"/>
      <c r="W83" s="171"/>
      <c r="X83" s="171"/>
      <c r="Y83" s="172"/>
      <c r="Z83" s="172"/>
      <c r="AA83" s="172"/>
      <c r="AB83" s="172"/>
      <c r="AC83" s="171"/>
      <c r="AD83" s="170"/>
      <c r="AE83" s="174"/>
      <c r="AF83" s="174"/>
      <c r="AG83" s="171"/>
      <c r="AH83" s="171"/>
      <c r="AI83" s="171"/>
      <c r="AJ83" s="172"/>
      <c r="AK83" s="172"/>
      <c r="AL83" s="172"/>
      <c r="AM83" s="172"/>
      <c r="AN83" s="171"/>
      <c r="AO83" s="170"/>
      <c r="AP83" s="171"/>
      <c r="AQ83" s="171"/>
      <c r="AR83" s="171"/>
      <c r="AS83" s="171"/>
      <c r="AT83" s="173"/>
      <c r="AU83" s="170"/>
      <c r="AV83" s="171"/>
      <c r="AW83" s="171"/>
      <c r="AX83" s="171"/>
      <c r="AY83" s="171"/>
      <c r="AZ83" s="173"/>
      <c r="BA83" s="170"/>
      <c r="BB83" s="171"/>
      <c r="BC83" s="171"/>
      <c r="BD83" s="171"/>
      <c r="BE83" s="171"/>
      <c r="BF83" s="173"/>
      <c r="BG83" s="175"/>
    </row>
    <row r="84" customFormat="false" ht="30" hidden="false" customHeight="true" outlineLevel="0" collapsed="false">
      <c r="A84" s="166" t="n">
        <f aca="false">'1-ToM-Requirements'!A84</f>
        <v>78</v>
      </c>
      <c r="B84" s="167" t="n">
        <f aca="false">'1-ToM-Requirements'!B84</f>
        <v>0</v>
      </c>
      <c r="C84" s="168" t="n">
        <f aca="false">'1-ToM-Requirements'!C84</f>
        <v>0</v>
      </c>
      <c r="D84" s="169" t="n">
        <f aca="false">'1-ToM-Requirements'!E84</f>
        <v>0</v>
      </c>
      <c r="E84" s="167" t="n">
        <f aca="false">'1-ToM-Requirements'!K84</f>
        <v>0</v>
      </c>
      <c r="F84" s="170"/>
      <c r="G84" s="171"/>
      <c r="H84" s="171"/>
      <c r="I84" s="171"/>
      <c r="J84" s="171"/>
      <c r="K84" s="119"/>
      <c r="L84" s="119"/>
      <c r="M84" s="172" t="n">
        <v>1</v>
      </c>
      <c r="N84" s="119"/>
      <c r="O84" s="171"/>
      <c r="P84" s="168" t="n">
        <f aca="false">'1-ToM-Requirements'!V84*L84/M84*60</f>
        <v>0</v>
      </c>
      <c r="Q84" s="171"/>
      <c r="R84" s="173"/>
      <c r="S84" s="170"/>
      <c r="T84" s="174"/>
      <c r="U84" s="174"/>
      <c r="V84" s="171"/>
      <c r="W84" s="171"/>
      <c r="X84" s="171"/>
      <c r="Y84" s="172"/>
      <c r="Z84" s="172"/>
      <c r="AA84" s="172"/>
      <c r="AB84" s="172"/>
      <c r="AC84" s="171"/>
      <c r="AD84" s="170"/>
      <c r="AE84" s="174"/>
      <c r="AF84" s="174"/>
      <c r="AG84" s="171"/>
      <c r="AH84" s="171"/>
      <c r="AI84" s="171"/>
      <c r="AJ84" s="172"/>
      <c r="AK84" s="172"/>
      <c r="AL84" s="172"/>
      <c r="AM84" s="172"/>
      <c r="AN84" s="171"/>
      <c r="AO84" s="170"/>
      <c r="AP84" s="171"/>
      <c r="AQ84" s="171"/>
      <c r="AR84" s="171"/>
      <c r="AS84" s="171"/>
      <c r="AT84" s="173"/>
      <c r="AU84" s="170"/>
      <c r="AV84" s="171"/>
      <c r="AW84" s="171"/>
      <c r="AX84" s="171"/>
      <c r="AY84" s="171"/>
      <c r="AZ84" s="173"/>
      <c r="BA84" s="170"/>
      <c r="BB84" s="171"/>
      <c r="BC84" s="171"/>
      <c r="BD84" s="171"/>
      <c r="BE84" s="171"/>
      <c r="BF84" s="173"/>
      <c r="BG84" s="175"/>
    </row>
    <row r="85" customFormat="false" ht="30" hidden="false" customHeight="true" outlineLevel="0" collapsed="false">
      <c r="A85" s="166" t="n">
        <f aca="false">'1-ToM-Requirements'!A85</f>
        <v>79</v>
      </c>
      <c r="B85" s="167" t="n">
        <f aca="false">'1-ToM-Requirements'!B85</f>
        <v>0</v>
      </c>
      <c r="C85" s="168" t="n">
        <f aca="false">'1-ToM-Requirements'!C85</f>
        <v>0</v>
      </c>
      <c r="D85" s="169" t="n">
        <f aca="false">'1-ToM-Requirements'!E85</f>
        <v>0</v>
      </c>
      <c r="E85" s="167" t="n">
        <f aca="false">'1-ToM-Requirements'!K85</f>
        <v>0</v>
      </c>
      <c r="F85" s="170"/>
      <c r="G85" s="171"/>
      <c r="H85" s="171"/>
      <c r="I85" s="171"/>
      <c r="J85" s="171"/>
      <c r="K85" s="119"/>
      <c r="L85" s="119"/>
      <c r="M85" s="172" t="n">
        <v>1</v>
      </c>
      <c r="N85" s="119"/>
      <c r="O85" s="171"/>
      <c r="P85" s="168" t="n">
        <f aca="false">'1-ToM-Requirements'!V85*L85/M85*60</f>
        <v>0</v>
      </c>
      <c r="Q85" s="171"/>
      <c r="R85" s="173"/>
      <c r="S85" s="170"/>
      <c r="T85" s="174"/>
      <c r="U85" s="174"/>
      <c r="V85" s="171"/>
      <c r="W85" s="171"/>
      <c r="X85" s="171"/>
      <c r="Y85" s="172"/>
      <c r="Z85" s="172"/>
      <c r="AA85" s="172"/>
      <c r="AB85" s="172"/>
      <c r="AC85" s="171"/>
      <c r="AD85" s="170"/>
      <c r="AE85" s="174"/>
      <c r="AF85" s="174"/>
      <c r="AG85" s="171"/>
      <c r="AH85" s="171"/>
      <c r="AI85" s="171"/>
      <c r="AJ85" s="172"/>
      <c r="AK85" s="172"/>
      <c r="AL85" s="172"/>
      <c r="AM85" s="172"/>
      <c r="AN85" s="171"/>
      <c r="AO85" s="170"/>
      <c r="AP85" s="171"/>
      <c r="AQ85" s="171"/>
      <c r="AR85" s="171"/>
      <c r="AS85" s="171"/>
      <c r="AT85" s="173"/>
      <c r="AU85" s="170"/>
      <c r="AV85" s="171"/>
      <c r="AW85" s="171"/>
      <c r="AX85" s="171"/>
      <c r="AY85" s="171"/>
      <c r="AZ85" s="173"/>
      <c r="BA85" s="170"/>
      <c r="BB85" s="171"/>
      <c r="BC85" s="171"/>
      <c r="BD85" s="171"/>
      <c r="BE85" s="171"/>
      <c r="BF85" s="173"/>
      <c r="BG85" s="175"/>
    </row>
    <row r="86" customFormat="false" ht="30" hidden="false" customHeight="true" outlineLevel="0" collapsed="false">
      <c r="A86" s="176" t="n">
        <f aca="false">'1-ToM-Requirements'!A86</f>
        <v>80</v>
      </c>
      <c r="B86" s="177" t="n">
        <f aca="false">'1-ToM-Requirements'!B86</f>
        <v>0</v>
      </c>
      <c r="C86" s="178" t="n">
        <f aca="false">'1-ToM-Requirements'!C86</f>
        <v>0</v>
      </c>
      <c r="D86" s="179" t="n">
        <f aca="false">'1-ToM-Requirements'!E86</f>
        <v>0</v>
      </c>
      <c r="E86" s="177" t="n">
        <f aca="false">'1-ToM-Requirements'!K86</f>
        <v>0</v>
      </c>
      <c r="F86" s="180"/>
      <c r="G86" s="181"/>
      <c r="H86" s="181"/>
      <c r="I86" s="181"/>
      <c r="J86" s="181"/>
      <c r="K86" s="129"/>
      <c r="L86" s="129"/>
      <c r="M86" s="182" t="n">
        <v>1</v>
      </c>
      <c r="N86" s="129"/>
      <c r="O86" s="181"/>
      <c r="P86" s="178" t="n">
        <f aca="false">'1-ToM-Requirements'!V86*L86/M86*60</f>
        <v>0</v>
      </c>
      <c r="Q86" s="181"/>
      <c r="R86" s="183"/>
      <c r="S86" s="180"/>
      <c r="T86" s="184"/>
      <c r="U86" s="184"/>
      <c r="V86" s="181"/>
      <c r="W86" s="181"/>
      <c r="X86" s="181"/>
      <c r="Y86" s="182"/>
      <c r="Z86" s="182"/>
      <c r="AA86" s="182"/>
      <c r="AB86" s="182"/>
      <c r="AC86" s="181"/>
      <c r="AD86" s="170"/>
      <c r="AE86" s="184"/>
      <c r="AF86" s="184"/>
      <c r="AG86" s="181"/>
      <c r="AH86" s="181"/>
      <c r="AI86" s="181"/>
      <c r="AJ86" s="182"/>
      <c r="AK86" s="182"/>
      <c r="AL86" s="182"/>
      <c r="AM86" s="182"/>
      <c r="AN86" s="181"/>
      <c r="AO86" s="180"/>
      <c r="AP86" s="181"/>
      <c r="AQ86" s="181"/>
      <c r="AR86" s="181"/>
      <c r="AS86" s="181"/>
      <c r="AT86" s="183"/>
      <c r="AU86" s="180"/>
      <c r="AV86" s="181"/>
      <c r="AW86" s="181"/>
      <c r="AX86" s="181"/>
      <c r="AY86" s="181"/>
      <c r="AZ86" s="183"/>
      <c r="BA86" s="180"/>
      <c r="BB86" s="181"/>
      <c r="BC86" s="181"/>
      <c r="BD86" s="181"/>
      <c r="BE86" s="181"/>
      <c r="BF86" s="183"/>
      <c r="BG86" s="185"/>
    </row>
  </sheetData>
  <conditionalFormatting sqref="N6">
    <cfRule type="expression" priority="2" aboveAverage="0" equalAverage="0" bottom="0" percent="0" rank="0" text="" dxfId="10">
      <formula>ISBLANK(K6:K87)</formula>
    </cfRule>
    <cfRule type="expression" priority="3" aboveAverage="0" equalAverage="0" bottom="0" percent="0" rank="0" text="" dxfId="11">
      <formula>E6:E87="Linear"</formula>
    </cfRule>
    <cfRule type="expression" priority="4" aboveAverage="0" equalAverage="0" bottom="0" percent="0" rank="0" text="" dxfId="12">
      <formula>E6:E87="Rotary"</formula>
    </cfRule>
  </conditionalFormatting>
  <conditionalFormatting sqref="N7 N10:N83">
    <cfRule type="expression" priority="5" aboveAverage="0" equalAverage="0" bottom="0" percent="0" rank="0" text="" dxfId="13">
      <formula>ISBLANK(K7:K87)</formula>
    </cfRule>
    <cfRule type="expression" priority="6" aboveAverage="0" equalAverage="0" bottom="0" percent="0" rank="0" text="" dxfId="14">
      <formula>E7:E87="Linear"</formula>
    </cfRule>
    <cfRule type="expression" priority="7" aboveAverage="0" equalAverage="0" bottom="0" percent="0" rank="0" text="" dxfId="15">
      <formula>E7:E87="Rotary"</formula>
    </cfRule>
  </conditionalFormatting>
  <conditionalFormatting sqref="N8">
    <cfRule type="expression" priority="8" aboveAverage="0" equalAverage="0" bottom="0" percent="0" rank="0" text="" dxfId="16">
      <formula>ISBLANK(K9:K89)</formula>
    </cfRule>
    <cfRule type="expression" priority="9" aboveAverage="0" equalAverage="0" bottom="0" percent="0" rank="0" text="" dxfId="17">
      <formula>E9:E89="Linear"</formula>
    </cfRule>
    <cfRule type="expression" priority="10" aboveAverage="0" equalAverage="0" bottom="0" percent="0" rank="0" text="" dxfId="18">
      <formula>E9:E89="Rotary"</formula>
    </cfRule>
  </conditionalFormatting>
  <conditionalFormatting sqref="N9">
    <cfRule type="expression" priority="11" aboveAverage="0" equalAverage="0" bottom="0" percent="0" rank="0" text="" dxfId="19">
      <formula>ISBLANK(K9:K88)</formula>
    </cfRule>
    <cfRule type="expression" priority="12" aboveAverage="0" equalAverage="0" bottom="0" percent="0" rank="0" text="" dxfId="20">
      <formula>E9:E88="Linear"</formula>
    </cfRule>
    <cfRule type="expression" priority="13" aboveAverage="0" equalAverage="0" bottom="0" percent="0" rank="0" text="" dxfId="21">
      <formula>E9:E88="Rotary"</formula>
    </cfRule>
  </conditionalFormatting>
  <conditionalFormatting sqref="N84:N86">
    <cfRule type="expression" priority="14" aboveAverage="0" equalAverage="0" bottom="0" percent="0" rank="0" text="" dxfId="22">
      <formula>ISBLANK(K84:K163)</formula>
    </cfRule>
    <cfRule type="expression" priority="15" aboveAverage="0" equalAverage="0" bottom="0" percent="0" rank="0" text="" dxfId="23">
      <formula>E84:E163="Linear"</formula>
    </cfRule>
    <cfRule type="expression" priority="16" aboveAverage="0" equalAverage="0" bottom="0" percent="0" rank="0" text="" dxfId="24">
      <formula>E84:E163="Rotary"</formula>
    </cfRule>
  </conditionalFormatting>
  <conditionalFormatting sqref="Y6 AJ6">
    <cfRule type="expression" priority="17" aboveAverage="0" equalAverage="0" bottom="0" percent="0" rank="0" text="" dxfId="25">
      <formula>T6:T87="Linear"</formula>
    </cfRule>
    <cfRule type="expression" priority="18" aboveAverage="0" equalAverage="0" bottom="0" percent="0" rank="0" text="" dxfId="26">
      <formula>T6:T82="Rotary"</formula>
    </cfRule>
  </conditionalFormatting>
  <conditionalFormatting sqref="Y7 AJ7">
    <cfRule type="expression" priority="19" aboveAverage="0" equalAverage="0" bottom="0" percent="0" rank="0" text="" dxfId="27">
      <formula>T7:T87="Linear"</formula>
    </cfRule>
    <cfRule type="expression" priority="20" aboveAverage="0" equalAverage="0" bottom="0" percent="0" rank="0" text="" dxfId="28">
      <formula>T7:T82="Rotary"</formula>
    </cfRule>
  </conditionalFormatting>
  <conditionalFormatting sqref="Y8 AJ8">
    <cfRule type="expression" priority="21" aboveAverage="0" equalAverage="0" bottom="0" percent="0" rank="0" text="" dxfId="29">
      <formula>T9:T89="Linear"</formula>
    </cfRule>
    <cfRule type="expression" priority="22" aboveAverage="0" equalAverage="0" bottom="0" percent="0" rank="0" text="" dxfId="30">
      <formula>T9:T85="Rotary"</formula>
    </cfRule>
  </conditionalFormatting>
  <conditionalFormatting sqref="Y9 AJ9">
    <cfRule type="expression" priority="23" aboveAverage="0" equalAverage="0" bottom="0" percent="0" rank="0" text="" dxfId="31">
      <formula>T9:T88="Linear"</formula>
    </cfRule>
    <cfRule type="expression" priority="24" aboveAverage="0" equalAverage="0" bottom="0" percent="0" rank="0" text="" dxfId="32">
      <formula>T9:T83="Rotary"</formula>
    </cfRule>
  </conditionalFormatting>
  <conditionalFormatting sqref="Y10:Y83 AJ10:AJ83">
    <cfRule type="expression" priority="25" aboveAverage="0" equalAverage="0" bottom="0" percent="0" rank="0" text="" dxfId="33">
      <formula>T10:T90="Linear"</formula>
    </cfRule>
    <cfRule type="expression" priority="26" aboveAverage="0" equalAverage="0" bottom="0" percent="0" rank="0" text="" dxfId="34">
      <formula>T10:T86="Rotary"</formula>
    </cfRule>
  </conditionalFormatting>
  <conditionalFormatting sqref="Y84:Y86 AJ84:AJ86">
    <cfRule type="expression" priority="27" aboveAverage="0" equalAverage="0" bottom="0" percent="0" rank="0" text="" dxfId="35">
      <formula>T84:T163="Linear"</formula>
    </cfRule>
    <cfRule type="expression" priority="28" aboveAverage="0" equalAverage="0" bottom="0" percent="0" rank="0" text="" dxfId="36">
      <formula>T84:T159="Rotary"</formula>
    </cfRule>
  </conditionalFormatting>
  <conditionalFormatting sqref="AB6">
    <cfRule type="expression" priority="29" aboveAverage="0" equalAverage="0" bottom="0" percent="0" rank="0" text="" dxfId="37">
      <formula>E6:E87="Linear"</formula>
    </cfRule>
    <cfRule type="expression" priority="30" aboveAverage="0" equalAverage="0" bottom="0" percent="0" rank="0" text="" dxfId="38">
      <formula>E6:E87="Rotary"</formula>
    </cfRule>
  </conditionalFormatting>
  <conditionalFormatting sqref="AB6:AB86">
    <cfRule type="cellIs" priority="31" operator="equal" aboveAverage="0" equalAverage="0" bottom="0" percent="0" rank="0" text="" dxfId="39">
      <formula>0</formula>
    </cfRule>
  </conditionalFormatting>
  <conditionalFormatting sqref="AB7 AB10:AB83">
    <cfRule type="expression" priority="32" aboveAverage="0" equalAverage="0" bottom="0" percent="0" rank="0" text="" dxfId="40">
      <formula>E7:E87="Linear"</formula>
    </cfRule>
    <cfRule type="expression" priority="33" aboveAverage="0" equalAverage="0" bottom="0" percent="0" rank="0" text="" dxfId="41">
      <formula>E7:E87="Rotary"</formula>
    </cfRule>
  </conditionalFormatting>
  <conditionalFormatting sqref="AB8">
    <cfRule type="expression" priority="34" aboveAverage="0" equalAverage="0" bottom="0" percent="0" rank="0" text="" dxfId="42">
      <formula>E9:E89="Linear"</formula>
    </cfRule>
    <cfRule type="expression" priority="35" aboveAverage="0" equalAverage="0" bottom="0" percent="0" rank="0" text="" dxfId="43">
      <formula>E9:E89="Rotary"</formula>
    </cfRule>
  </conditionalFormatting>
  <conditionalFormatting sqref="AB9 AB84:AB86">
    <cfRule type="expression" priority="36" aboveAverage="0" equalAverage="0" bottom="0" percent="0" rank="0" text="" dxfId="44">
      <formula>E9:E88="Linear"</formula>
    </cfRule>
    <cfRule type="expression" priority="37" aboveAverage="0" equalAverage="0" bottom="0" percent="0" rank="0" text="" dxfId="45">
      <formula>E9:E88="Rotary"</formula>
    </cfRule>
  </conditionalFormatting>
  <conditionalFormatting sqref="AM6">
    <cfRule type="expression" priority="38" aboveAverage="0" equalAverage="0" bottom="0" percent="0" rank="0" text="" dxfId="46">
      <formula>S6:S87="Linear"</formula>
    </cfRule>
    <cfRule type="expression" priority="39" aboveAverage="0" equalAverage="0" bottom="0" percent="0" rank="0" text="" dxfId="47">
      <formula>S6:S87="Rotary"</formula>
    </cfRule>
  </conditionalFormatting>
  <conditionalFormatting sqref="AM6:AM83">
    <cfRule type="cellIs" priority="40" operator="equal" aboveAverage="0" equalAverage="0" bottom="0" percent="0" rank="0" text="" dxfId="48">
      <formula>0</formula>
    </cfRule>
  </conditionalFormatting>
  <conditionalFormatting sqref="AM7 AM10:AM83">
    <cfRule type="expression" priority="41" aboveAverage="0" equalAverage="0" bottom="0" percent="0" rank="0" text="" dxfId="49">
      <formula>S7:S87="Linear"</formula>
    </cfRule>
    <cfRule type="expression" priority="42" aboveAverage="0" equalAverage="0" bottom="0" percent="0" rank="0" text="" dxfId="50">
      <formula>S7:S87="Rotary"</formula>
    </cfRule>
  </conditionalFormatting>
  <conditionalFormatting sqref="AM8">
    <cfRule type="expression" priority="43" aboveAverage="0" equalAverage="0" bottom="0" percent="0" rank="0" text="" dxfId="51">
      <formula>S9:S89="Linear"</formula>
    </cfRule>
    <cfRule type="expression" priority="44" aboveAverage="0" equalAverage="0" bottom="0" percent="0" rank="0" text="" dxfId="52">
      <formula>S9:S89="Rotary"</formula>
    </cfRule>
  </conditionalFormatting>
  <conditionalFormatting sqref="AM9">
    <cfRule type="expression" priority="45" aboveAverage="0" equalAverage="0" bottom="0" percent="0" rank="0" text="" dxfId="53">
      <formula>S9:S88="Linear"</formula>
    </cfRule>
    <cfRule type="expression" priority="46" aboveAverage="0" equalAverage="0" bottom="0" percent="0" rank="0" text="" dxfId="54">
      <formula>S9:S88="Rotary"</formula>
    </cfRule>
  </conditionalFormatting>
  <conditionalFormatting sqref="AM84:AM86">
    <cfRule type="cellIs" priority="47" operator="equal" aboveAverage="0" equalAverage="0" bottom="0" percent="0" rank="0" text="" dxfId="55">
      <formula>0</formula>
    </cfRule>
    <cfRule type="expression" priority="48" aboveAverage="0" equalAverage="0" bottom="0" percent="0" rank="0" text="" dxfId="56">
      <formula>S84:S163="Linear"</formula>
    </cfRule>
    <cfRule type="expression" priority="49" aboveAverage="0" equalAverage="0" bottom="0" percent="0" rank="0" text="" dxfId="57">
      <formula>S84:S163="Rotary"</formula>
    </cfRule>
  </conditionalFormatting>
  <dataValidations count="13">
    <dataValidation allowBlank="true" errorStyle="stop" operator="between" showDropDown="false" showErrorMessage="true" showInputMessage="true" sqref="AS5:AS86 AY5:AY86 BE5:BE86" type="list">
      <formula1>$BP$2:$BP$4</formula1>
      <formula2>0</formula2>
    </dataValidation>
    <dataValidation allowBlank="true" errorStyle="stop" operator="between" showDropDown="false" showErrorMessage="true" showInputMessage="true" sqref="S6 AD6" type="list">
      <formula1>$BL$2:$BL$4</formula1>
      <formula2>0</formula2>
    </dataValidation>
    <dataValidation allowBlank="true" errorStyle="stop" operator="between" showDropDown="false" showErrorMessage="true" showInputMessage="true" sqref="U6 AF6" type="list">
      <formula1>$BM$2:$BM$5</formula1>
      <formula2>0</formula2>
    </dataValidation>
    <dataValidation allowBlank="true" errorStyle="stop" operator="between" showDropDown="false" showErrorMessage="true" showInputMessage="true" sqref="T5:T86 AE5:AE86" type="list">
      <formula1>$BI$2:$BI$3</formula1>
      <formula2>0</formula2>
    </dataValidation>
    <dataValidation allowBlank="true" errorStyle="stop" operator="between" showDropDown="false" showErrorMessage="true" showInputMessage="true" sqref="F5:F86" type="list">
      <formula1>$BJ$2:$BJ$7</formula1>
      <formula2>0</formula2>
    </dataValidation>
    <dataValidation allowBlank="true" errorStyle="stop" operator="between" showDropDown="false" showErrorMessage="true" showInputMessage="true" sqref="X5 AI5 X7:X86 AI7:AI86" type="list">
      <formula1>$BS$2:$BS$5</formula1>
      <formula2>0</formula2>
    </dataValidation>
    <dataValidation allowBlank="true" errorStyle="stop" operator="between" showDropDown="false" showErrorMessage="true" showInputMessage="true" sqref="S5 AD5 S7:S86 AD7:AD86" type="list">
      <formula1>$BL$2:$BL$6</formula1>
      <formula2>0</formula2>
    </dataValidation>
    <dataValidation allowBlank="true" errorStyle="stop" operator="between" showDropDown="false" showErrorMessage="true" showInputMessage="true" sqref="U5 AF5 U7:U86 AF7:AF86" type="list">
      <formula1>$BM$2:$BM$6</formula1>
      <formula2>0</formula2>
    </dataValidation>
    <dataValidation allowBlank="true" errorStyle="stop" operator="between" showDropDown="false" showErrorMessage="true" showInputMessage="true" sqref="AO5:AO86 AU5:AU86 BA5:BA86" type="list">
      <formula1>$BO$2:$BO$5</formula1>
      <formula2>0</formula2>
    </dataValidation>
    <dataValidation allowBlank="true" errorStyle="stop" operator="between" showDropDown="false" showErrorMessage="true" showInputMessage="true" sqref="O5:O86 AC5:AC86 AN5:AN86" type="list">
      <formula1>$BT$2:$BT$4</formula1>
      <formula2>0</formula2>
    </dataValidation>
    <dataValidation allowBlank="true" errorStyle="stop" operator="between" showDropDown="false" showErrorMessage="true" showInputMessage="true" sqref="AT5:AT86 AZ5:AZ86 BF5:BF86" type="list">
      <formula1>$BQ$2:$BQ$5</formula1>
      <formula2>0</formula2>
    </dataValidation>
    <dataValidation allowBlank="true" errorStyle="stop" operator="between" showDropDown="false" showErrorMessage="true" showInputMessage="true" sqref="Q5:R86" type="list">
      <formula1>$BR$2:$BR$4</formula1>
      <formula2>0</formula2>
    </dataValidation>
    <dataValidation allowBlank="true" errorStyle="stop" operator="between" showDropDown="false" showErrorMessage="true" showInputMessage="true" sqref="I5:I86" type="list">
      <formula1>$BK$2:$BK$6</formula1>
      <formula2>0</formula2>
    </dataValidation>
  </dataValidations>
  <printOptions headings="false" gridLines="false" gridLinesSet="true" horizontalCentered="false" verticalCentered="false"/>
  <pageMargins left="0.39375" right="0.39375" top="0.747916666666667" bottom="0.39375" header="0.511811023622047" footer="0.511811023622047"/>
  <pageSetup paperSize="9" scale="100" fitToWidth="1" fitToHeight="1" pageOrder="overThenDown" orientation="landscape" blackAndWhite="false" draft="false" cellComments="none" horizontalDpi="300" verticalDpi="300" copies="1"/>
  <headerFooter differentFirst="false" differentOddEven="false">
    <oddHeader/>
    <oddFooter/>
  </headerFooter>
</worksheet>
</file>

<file path=xl/worksheets/sheet6.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00B050"/>
    <pageSetUpPr fitToPage="false"/>
  </sheetPr>
  <dimension ref="A1:AS86"/>
  <sheetViews>
    <sheetView showFormulas="false" showGridLines="true" showRowColHeaders="true" showZeros="true" rightToLeft="false" tabSelected="false" showOutlineSymbols="true" defaultGridColor="true" view="normal" topLeftCell="A1" colorId="64" zoomScale="110" zoomScaleNormal="110" zoomScalePageLayoutView="100" workbookViewId="0">
      <pane xSplit="4" ySplit="5" topLeftCell="E6" activePane="bottomRight" state="frozen"/>
      <selection pane="topLeft" activeCell="A1" activeCellId="0" sqref="A1"/>
      <selection pane="topRight" activeCell="E1" activeCellId="0" sqref="E1"/>
      <selection pane="bottomLeft" activeCell="A6" activeCellId="0" sqref="A6"/>
      <selection pane="bottomRight" activeCell="H16" activeCellId="0" sqref="H16"/>
    </sheetView>
  </sheetViews>
  <sheetFormatPr defaultColWidth="16.6640625" defaultRowHeight="15" zeroHeight="false" outlineLevelRow="0" outlineLevelCol="0"/>
  <cols>
    <col collapsed="false" customWidth="true" hidden="false" outlineLevel="0" max="1" min="1" style="58" width="4.44"/>
    <col collapsed="false" customWidth="true" hidden="false" outlineLevel="0" max="2" min="2" style="59" width="15.89"/>
    <col collapsed="false" customWidth="true" hidden="false" outlineLevel="0" max="3" min="3" style="59" width="13.33"/>
    <col collapsed="false" customWidth="false" hidden="false" outlineLevel="0" max="4" min="4" style="59" width="16.66"/>
    <col collapsed="false" customWidth="true" hidden="false" outlineLevel="0" max="5" min="5" style="59" width="27.45"/>
    <col collapsed="false" customWidth="true" hidden="false" outlineLevel="0" max="6" min="6" style="59" width="12.66"/>
    <col collapsed="false" customWidth="true" hidden="false" outlineLevel="0" max="7" min="7" style="59" width="10.33"/>
    <col collapsed="false" customWidth="true" hidden="false" outlineLevel="0" max="8" min="8" style="59" width="30.11"/>
    <col collapsed="false" customWidth="true" hidden="false" outlineLevel="0" max="9" min="9" style="59" width="10"/>
    <col collapsed="false" customWidth="true" hidden="false" outlineLevel="0" max="10" min="10" style="59" width="9"/>
    <col collapsed="false" customWidth="true" hidden="false" outlineLevel="0" max="11" min="11" style="59" width="9.33"/>
    <col collapsed="false" customWidth="true" hidden="false" outlineLevel="0" max="15" min="12" style="59" width="9"/>
    <col collapsed="false" customWidth="true" hidden="false" outlineLevel="0" max="16" min="16" style="59" width="9.33"/>
    <col collapsed="false" customWidth="true" hidden="false" outlineLevel="0" max="17" min="17" style="59" width="10.33"/>
    <col collapsed="false" customWidth="true" hidden="false" outlineLevel="0" max="18" min="18" style="59" width="11.89"/>
    <col collapsed="false" customWidth="true" hidden="false" outlineLevel="0" max="19" min="19" style="59" width="17.33"/>
    <col collapsed="false" customWidth="true" hidden="false" outlineLevel="0" max="20" min="20" style="59" width="30.11"/>
    <col collapsed="false" customWidth="true" hidden="false" outlineLevel="0" max="21" min="21" style="59" width="10"/>
    <col collapsed="false" customWidth="true" hidden="false" outlineLevel="0" max="22" min="22" style="59" width="9"/>
    <col collapsed="false" customWidth="true" hidden="false" outlineLevel="0" max="23" min="23" style="59" width="9.33"/>
    <col collapsed="false" customWidth="true" hidden="false" outlineLevel="0" max="28" min="24" style="59" width="9"/>
    <col collapsed="false" customWidth="true" hidden="false" outlineLevel="0" max="29" min="29" style="59" width="9.33"/>
    <col collapsed="false" customWidth="true" hidden="false" outlineLevel="0" max="30" min="30" style="59" width="10.33"/>
    <col collapsed="false" customWidth="true" hidden="false" outlineLevel="0" max="31" min="31" style="59" width="11.89"/>
    <col collapsed="false" customWidth="true" hidden="false" outlineLevel="0" max="32" min="32" style="59" width="30.11"/>
    <col collapsed="false" customWidth="true" hidden="false" outlineLevel="0" max="33" min="33" style="59" width="10"/>
    <col collapsed="false" customWidth="true" hidden="false" outlineLevel="0" max="34" min="34" style="59" width="9"/>
    <col collapsed="false" customWidth="true" hidden="false" outlineLevel="0" max="35" min="35" style="59" width="9.33"/>
    <col collapsed="false" customWidth="true" hidden="false" outlineLevel="0" max="40" min="36" style="59" width="9"/>
    <col collapsed="false" customWidth="true" hidden="false" outlineLevel="0" max="41" min="41" style="59" width="9.33"/>
    <col collapsed="false" customWidth="true" hidden="false" outlineLevel="0" max="42" min="42" style="59" width="10.33"/>
    <col collapsed="false" customWidth="true" hidden="false" outlineLevel="0" max="43" min="43" style="59" width="11"/>
    <col collapsed="false" customWidth="true" hidden="false" outlineLevel="0" max="44" min="44" style="59" width="14.66"/>
    <col collapsed="false" customWidth="true" hidden="false" outlineLevel="0" max="45" min="45" style="59" width="50.33"/>
    <col collapsed="false" customWidth="false" hidden="false" outlineLevel="0" max="1024" min="46" style="59" width="16.66"/>
  </cols>
  <sheetData>
    <row r="1" s="58" customFormat="true" ht="25.5" hidden="false" customHeight="true" outlineLevel="0" collapsed="false">
      <c r="A1" s="60"/>
      <c r="B1" s="61" t="s">
        <v>79</v>
      </c>
      <c r="C1" s="62" t="str">
        <f aca="false">'General Information'!B2</f>
        <v>ESTIA</v>
      </c>
      <c r="D1" s="186" t="str">
        <f aca="false">'General Information'!B11</f>
        <v>D03-E02-E01</v>
      </c>
      <c r="E1" s="64" t="s">
        <v>389</v>
      </c>
      <c r="F1" s="133"/>
      <c r="G1" s="133"/>
      <c r="H1" s="133"/>
      <c r="I1" s="133"/>
      <c r="J1" s="133"/>
      <c r="K1" s="133"/>
      <c r="L1" s="133"/>
      <c r="M1" s="133"/>
      <c r="N1" s="133"/>
      <c r="O1" s="133"/>
      <c r="P1" s="133"/>
      <c r="Q1" s="133"/>
      <c r="R1" s="133"/>
      <c r="S1" s="133"/>
      <c r="T1" s="133"/>
      <c r="U1" s="133"/>
      <c r="V1" s="133"/>
      <c r="W1" s="133"/>
      <c r="X1" s="133"/>
      <c r="Y1" s="133"/>
      <c r="Z1" s="133"/>
      <c r="AA1" s="133"/>
      <c r="AB1" s="133"/>
      <c r="AC1" s="133"/>
      <c r="AD1" s="133"/>
      <c r="AE1" s="133"/>
      <c r="AF1" s="133"/>
      <c r="AG1" s="133"/>
      <c r="AH1" s="133"/>
      <c r="AI1" s="133"/>
      <c r="AJ1" s="133"/>
      <c r="AK1" s="133"/>
      <c r="AL1" s="133"/>
      <c r="AM1" s="133"/>
      <c r="AN1" s="133"/>
      <c r="AO1" s="133"/>
      <c r="AP1" s="133"/>
      <c r="AQ1" s="133"/>
      <c r="AR1" s="133"/>
      <c r="AS1" s="59"/>
    </row>
    <row r="2" customFormat="false" ht="25.5" hidden="false" customHeight="true" outlineLevel="0" collapsed="false">
      <c r="A2" s="70"/>
      <c r="B2" s="71" t="s">
        <v>31</v>
      </c>
      <c r="C2" s="72" t="str">
        <f aca="false">LOOKUP(2,1/('Revision Sheet'!A:A&lt;&gt;""),'Revision Sheet'!A:A)</f>
        <v>Template revision </v>
      </c>
      <c r="D2" s="187" t="str">
        <f aca="false">LOOKUP(2,1/('Revision Sheet'!B:B&lt;&gt;""),'Revision Sheet'!B:B)</f>
        <v>10.4</v>
      </c>
      <c r="E2" s="74" t="s">
        <v>390</v>
      </c>
    </row>
    <row r="3" s="87" customFormat="true" ht="16.5" hidden="false" customHeight="true" outlineLevel="0" collapsed="false">
      <c r="A3" s="140"/>
      <c r="B3" s="77"/>
      <c r="C3" s="79" t="s">
        <v>100</v>
      </c>
      <c r="D3" s="188"/>
      <c r="E3" s="189" t="s">
        <v>391</v>
      </c>
      <c r="F3" s="190"/>
      <c r="G3" s="191"/>
      <c r="H3" s="192" t="s">
        <v>392</v>
      </c>
      <c r="I3" s="190"/>
      <c r="J3" s="190"/>
      <c r="K3" s="190"/>
      <c r="L3" s="190"/>
      <c r="M3" s="190"/>
      <c r="N3" s="190"/>
      <c r="O3" s="190"/>
      <c r="P3" s="190"/>
      <c r="Q3" s="190"/>
      <c r="R3" s="190"/>
      <c r="S3" s="191"/>
      <c r="T3" s="192" t="s">
        <v>393</v>
      </c>
      <c r="U3" s="190"/>
      <c r="V3" s="190"/>
      <c r="W3" s="190"/>
      <c r="X3" s="190"/>
      <c r="Y3" s="190"/>
      <c r="Z3" s="190"/>
      <c r="AA3" s="190"/>
      <c r="AB3" s="190"/>
      <c r="AC3" s="190"/>
      <c r="AD3" s="190"/>
      <c r="AE3" s="190"/>
      <c r="AF3" s="192" t="s">
        <v>394</v>
      </c>
      <c r="AG3" s="190"/>
      <c r="AH3" s="190"/>
      <c r="AI3" s="190"/>
      <c r="AJ3" s="190"/>
      <c r="AK3" s="190"/>
      <c r="AL3" s="190"/>
      <c r="AM3" s="190"/>
      <c r="AN3" s="190"/>
      <c r="AO3" s="190"/>
      <c r="AP3" s="190"/>
      <c r="AQ3" s="191"/>
      <c r="AR3" s="193" t="s">
        <v>395</v>
      </c>
      <c r="AS3" s="194" t="s">
        <v>107</v>
      </c>
    </row>
    <row r="4" customFormat="false" ht="51" hidden="false" customHeight="true" outlineLevel="0" collapsed="false">
      <c r="A4" s="96" t="s">
        <v>115</v>
      </c>
      <c r="B4" s="142" t="s">
        <v>116</v>
      </c>
      <c r="C4" s="91" t="s">
        <v>335</v>
      </c>
      <c r="D4" s="142" t="s">
        <v>119</v>
      </c>
      <c r="E4" s="90" t="s">
        <v>396</v>
      </c>
      <c r="F4" s="91" t="s">
        <v>397</v>
      </c>
      <c r="G4" s="93" t="s">
        <v>398</v>
      </c>
      <c r="H4" s="90" t="s">
        <v>399</v>
      </c>
      <c r="I4" s="91" t="s">
        <v>400</v>
      </c>
      <c r="J4" s="91" t="s">
        <v>401</v>
      </c>
      <c r="K4" s="91" t="s">
        <v>402</v>
      </c>
      <c r="L4" s="91" t="s">
        <v>403</v>
      </c>
      <c r="M4" s="91" t="s">
        <v>404</v>
      </c>
      <c r="N4" s="91" t="s">
        <v>405</v>
      </c>
      <c r="O4" s="91" t="s">
        <v>406</v>
      </c>
      <c r="P4" s="91" t="s">
        <v>407</v>
      </c>
      <c r="Q4" s="91" t="s">
        <v>408</v>
      </c>
      <c r="R4" s="91" t="s">
        <v>409</v>
      </c>
      <c r="S4" s="93" t="s">
        <v>410</v>
      </c>
      <c r="T4" s="90" t="s">
        <v>399</v>
      </c>
      <c r="U4" s="91" t="s">
        <v>400</v>
      </c>
      <c r="V4" s="91" t="s">
        <v>401</v>
      </c>
      <c r="W4" s="91" t="s">
        <v>402</v>
      </c>
      <c r="X4" s="91" t="s">
        <v>403</v>
      </c>
      <c r="Y4" s="91" t="s">
        <v>404</v>
      </c>
      <c r="Z4" s="91" t="s">
        <v>405</v>
      </c>
      <c r="AA4" s="91" t="s">
        <v>406</v>
      </c>
      <c r="AB4" s="91" t="s">
        <v>407</v>
      </c>
      <c r="AC4" s="91" t="s">
        <v>408</v>
      </c>
      <c r="AD4" s="91" t="s">
        <v>409</v>
      </c>
      <c r="AE4" s="91" t="s">
        <v>410</v>
      </c>
      <c r="AF4" s="90" t="s">
        <v>399</v>
      </c>
      <c r="AG4" s="91" t="s">
        <v>400</v>
      </c>
      <c r="AH4" s="91" t="s">
        <v>401</v>
      </c>
      <c r="AI4" s="91" t="s">
        <v>402</v>
      </c>
      <c r="AJ4" s="91" t="s">
        <v>403</v>
      </c>
      <c r="AK4" s="91" t="s">
        <v>404</v>
      </c>
      <c r="AL4" s="91" t="s">
        <v>405</v>
      </c>
      <c r="AM4" s="91" t="s">
        <v>406</v>
      </c>
      <c r="AN4" s="91" t="s">
        <v>407</v>
      </c>
      <c r="AO4" s="91" t="s">
        <v>408</v>
      </c>
      <c r="AP4" s="91" t="s">
        <v>409</v>
      </c>
      <c r="AQ4" s="93" t="s">
        <v>410</v>
      </c>
      <c r="AR4" s="93" t="s">
        <v>411</v>
      </c>
      <c r="AS4" s="96" t="s">
        <v>412</v>
      </c>
    </row>
    <row r="5" customFormat="false" ht="33" hidden="false" customHeight="true" outlineLevel="0" collapsed="false">
      <c r="A5" s="144" t="n">
        <f aca="false">'1-ToM-Requirements'!A5</f>
        <v>0</v>
      </c>
      <c r="B5" s="145" t="str">
        <f aca="false">'1-ToM-Requirements'!B5</f>
        <v>Attention: This is an Example line!!</v>
      </c>
      <c r="C5" s="146" t="str">
        <f aca="false">'1-ToM-Requirements'!C5</f>
        <v>ColCh1:MC-LinY-01</v>
      </c>
      <c r="D5" s="147" t="str">
        <f aca="false">'1-ToM-Requirements'!E5</f>
        <v>Collimation System</v>
      </c>
      <c r="E5" s="148"/>
      <c r="F5" s="149"/>
      <c r="G5" s="195"/>
      <c r="H5" s="148" t="s">
        <v>413</v>
      </c>
      <c r="I5" s="149"/>
      <c r="J5" s="149" t="s">
        <v>414</v>
      </c>
      <c r="K5" s="149" t="s">
        <v>415</v>
      </c>
      <c r="L5" s="149"/>
      <c r="M5" s="149" t="s">
        <v>416</v>
      </c>
      <c r="N5" s="149" t="s">
        <v>417</v>
      </c>
      <c r="O5" s="149" t="s">
        <v>418</v>
      </c>
      <c r="P5" s="149" t="s">
        <v>419</v>
      </c>
      <c r="Q5" s="149" t="s">
        <v>420</v>
      </c>
      <c r="R5" s="149" t="s">
        <v>421</v>
      </c>
      <c r="S5" s="195" t="s">
        <v>422</v>
      </c>
      <c r="T5" s="148" t="s">
        <v>423</v>
      </c>
      <c r="U5" s="149"/>
      <c r="V5" s="149" t="s">
        <v>424</v>
      </c>
      <c r="W5" s="149" t="s">
        <v>425</v>
      </c>
      <c r="X5" s="149"/>
      <c r="Y5" s="149" t="s">
        <v>426</v>
      </c>
      <c r="Z5" s="149" t="s">
        <v>417</v>
      </c>
      <c r="AA5" s="149" t="s">
        <v>427</v>
      </c>
      <c r="AB5" s="149" t="s">
        <v>428</v>
      </c>
      <c r="AC5" s="149" t="s">
        <v>429</v>
      </c>
      <c r="AD5" s="149" t="s">
        <v>430</v>
      </c>
      <c r="AE5" s="196" t="s">
        <v>431</v>
      </c>
      <c r="AF5" s="148"/>
      <c r="AG5" s="149"/>
      <c r="AH5" s="149"/>
      <c r="AI5" s="149"/>
      <c r="AJ5" s="149"/>
      <c r="AK5" s="149"/>
      <c r="AL5" s="149" t="s">
        <v>417</v>
      </c>
      <c r="AM5" s="149"/>
      <c r="AN5" s="149" t="s">
        <v>432</v>
      </c>
      <c r="AO5" s="149"/>
      <c r="AP5" s="149"/>
      <c r="AQ5" s="195"/>
      <c r="AR5" s="195"/>
      <c r="AS5" s="197"/>
    </row>
    <row r="6" customFormat="false" ht="16.5" hidden="false" customHeight="true" outlineLevel="0" collapsed="false">
      <c r="A6" s="155"/>
      <c r="B6" s="108"/>
      <c r="C6" s="108"/>
      <c r="D6" s="111"/>
      <c r="E6" s="160"/>
      <c r="F6" s="161"/>
      <c r="G6" s="198"/>
      <c r="H6" s="160"/>
      <c r="I6" s="161"/>
      <c r="J6" s="161"/>
      <c r="K6" s="161"/>
      <c r="L6" s="161"/>
      <c r="M6" s="161"/>
      <c r="N6" s="161"/>
      <c r="O6" s="161"/>
      <c r="P6" s="161"/>
      <c r="Q6" s="161"/>
      <c r="R6" s="161"/>
      <c r="S6" s="198"/>
      <c r="T6" s="160"/>
      <c r="U6" s="161"/>
      <c r="V6" s="161"/>
      <c r="W6" s="161"/>
      <c r="X6" s="161"/>
      <c r="Y6" s="161"/>
      <c r="Z6" s="161"/>
      <c r="AA6" s="161"/>
      <c r="AB6" s="161"/>
      <c r="AC6" s="161"/>
      <c r="AD6" s="161"/>
      <c r="AE6" s="199"/>
      <c r="AF6" s="160"/>
      <c r="AG6" s="161"/>
      <c r="AH6" s="161"/>
      <c r="AI6" s="161"/>
      <c r="AJ6" s="161"/>
      <c r="AK6" s="161"/>
      <c r="AL6" s="161"/>
      <c r="AM6" s="161"/>
      <c r="AN6" s="161"/>
      <c r="AO6" s="161"/>
      <c r="AP6" s="161"/>
      <c r="AQ6" s="198"/>
      <c r="AR6" s="198"/>
      <c r="AS6" s="200"/>
    </row>
    <row r="7" customFormat="false" ht="30" hidden="false" customHeight="true" outlineLevel="0" collapsed="false">
      <c r="A7" s="166" t="n">
        <f aca="false">'1-ToM-Requirements'!A7</f>
        <v>1</v>
      </c>
      <c r="B7" s="168" t="str">
        <f aca="false">'1-ToM-Requirements'!B7</f>
        <v>VS - Blade 1 (right-top) / Vertical </v>
      </c>
      <c r="C7" s="168" t="str">
        <f aca="false">'1-ToM-Requirements'!C7</f>
        <v>VSSlP:MC-LinZ-01</v>
      </c>
      <c r="D7" s="169" t="str">
        <f aca="false">'1-ToM-Requirements'!E7</f>
        <v>Virtual Source Slit System (VS)</v>
      </c>
      <c r="E7" s="201"/>
      <c r="F7" s="202"/>
      <c r="G7" s="117"/>
      <c r="H7" s="201"/>
      <c r="I7" s="202"/>
      <c r="J7" s="202"/>
      <c r="K7" s="202"/>
      <c r="L7" s="202"/>
      <c r="M7" s="202"/>
      <c r="N7" s="202"/>
      <c r="O7" s="202"/>
      <c r="P7" s="202"/>
      <c r="Q7" s="202"/>
      <c r="R7" s="202"/>
      <c r="S7" s="117"/>
      <c r="T7" s="201"/>
      <c r="U7" s="202"/>
      <c r="V7" s="202"/>
      <c r="W7" s="202"/>
      <c r="X7" s="202"/>
      <c r="Y7" s="202"/>
      <c r="Z7" s="202"/>
      <c r="AA7" s="202"/>
      <c r="AB7" s="202"/>
      <c r="AC7" s="202"/>
      <c r="AD7" s="202"/>
      <c r="AE7" s="202"/>
      <c r="AF7" s="201"/>
      <c r="AG7" s="202"/>
      <c r="AH7" s="202"/>
      <c r="AI7" s="202"/>
      <c r="AJ7" s="202"/>
      <c r="AK7" s="202"/>
      <c r="AL7" s="202"/>
      <c r="AM7" s="202"/>
      <c r="AN7" s="202"/>
      <c r="AO7" s="202"/>
      <c r="AP7" s="202"/>
      <c r="AQ7" s="117"/>
      <c r="AR7" s="117"/>
      <c r="AS7" s="121"/>
    </row>
    <row r="8" customFormat="false" ht="30" hidden="false" customHeight="true" outlineLevel="0" collapsed="false">
      <c r="A8" s="166" t="n">
        <f aca="false">'1-ToM-Requirements'!A8</f>
        <v>2</v>
      </c>
      <c r="B8" s="168" t="str">
        <f aca="false">'1-ToM-Requirements'!B8</f>
        <v>VS - Blade 1 (right-top) / Horizontal</v>
      </c>
      <c r="C8" s="168" t="str">
        <f aca="false">'1-ToM-Requirements'!C8</f>
        <v>VSSlP:MC-LinX-01</v>
      </c>
      <c r="D8" s="169" t="str">
        <f aca="false">'1-ToM-Requirements'!E8</f>
        <v>Virtual Source Slit System (VS)</v>
      </c>
      <c r="E8" s="201"/>
      <c r="F8" s="202"/>
      <c r="G8" s="117"/>
      <c r="H8" s="201"/>
      <c r="I8" s="202"/>
      <c r="J8" s="202"/>
      <c r="K8" s="202"/>
      <c r="L8" s="202"/>
      <c r="M8" s="202"/>
      <c r="N8" s="202"/>
      <c r="O8" s="202"/>
      <c r="P8" s="202"/>
      <c r="Q8" s="202"/>
      <c r="R8" s="202"/>
      <c r="S8" s="117"/>
      <c r="T8" s="201"/>
      <c r="U8" s="202"/>
      <c r="V8" s="202"/>
      <c r="W8" s="202"/>
      <c r="X8" s="202"/>
      <c r="Y8" s="202"/>
      <c r="Z8" s="202"/>
      <c r="AA8" s="202"/>
      <c r="AB8" s="202"/>
      <c r="AC8" s="202"/>
      <c r="AD8" s="202"/>
      <c r="AE8" s="202"/>
      <c r="AF8" s="201"/>
      <c r="AG8" s="202"/>
      <c r="AH8" s="202"/>
      <c r="AI8" s="202"/>
      <c r="AJ8" s="202"/>
      <c r="AK8" s="202"/>
      <c r="AL8" s="202"/>
      <c r="AM8" s="202"/>
      <c r="AN8" s="202"/>
      <c r="AO8" s="202"/>
      <c r="AP8" s="202"/>
      <c r="AQ8" s="117"/>
      <c r="AR8" s="117"/>
      <c r="AS8" s="121"/>
    </row>
    <row r="9" customFormat="false" ht="30" hidden="false" customHeight="true" outlineLevel="0" collapsed="false">
      <c r="A9" s="166" t="n">
        <f aca="false">'1-ToM-Requirements'!A9</f>
        <v>3</v>
      </c>
      <c r="B9" s="168" t="str">
        <f aca="false">'1-ToM-Requirements'!B9</f>
        <v>VS - Blade 2 (left-bottom) / Vertical</v>
      </c>
      <c r="C9" s="168" t="str">
        <f aca="false">'1-ToM-Requirements'!C9</f>
        <v>VSSlN:MC-LinZ-01</v>
      </c>
      <c r="D9" s="169" t="str">
        <f aca="false">'1-ToM-Requirements'!E9</f>
        <v>Virtual Source Slit System (VS)</v>
      </c>
      <c r="E9" s="201"/>
      <c r="F9" s="202"/>
      <c r="G9" s="117"/>
      <c r="H9" s="201"/>
      <c r="I9" s="202"/>
      <c r="J9" s="202"/>
      <c r="K9" s="202"/>
      <c r="L9" s="202"/>
      <c r="M9" s="202"/>
      <c r="N9" s="202"/>
      <c r="O9" s="202"/>
      <c r="P9" s="202"/>
      <c r="Q9" s="202"/>
      <c r="R9" s="202"/>
      <c r="S9" s="117"/>
      <c r="T9" s="201"/>
      <c r="U9" s="202"/>
      <c r="V9" s="202"/>
      <c r="W9" s="202"/>
      <c r="X9" s="202"/>
      <c r="Y9" s="202"/>
      <c r="Z9" s="202"/>
      <c r="AA9" s="202"/>
      <c r="AB9" s="202"/>
      <c r="AC9" s="202"/>
      <c r="AD9" s="202"/>
      <c r="AE9" s="202"/>
      <c r="AF9" s="201"/>
      <c r="AG9" s="202"/>
      <c r="AH9" s="202"/>
      <c r="AI9" s="202"/>
      <c r="AJ9" s="202"/>
      <c r="AK9" s="202"/>
      <c r="AL9" s="202"/>
      <c r="AM9" s="202"/>
      <c r="AN9" s="202"/>
      <c r="AO9" s="202"/>
      <c r="AP9" s="202"/>
      <c r="AQ9" s="117"/>
      <c r="AR9" s="117"/>
      <c r="AS9" s="121"/>
    </row>
    <row r="10" customFormat="false" ht="30" hidden="false" customHeight="true" outlineLevel="0" collapsed="false">
      <c r="A10" s="166" t="n">
        <f aca="false">'1-ToM-Requirements'!A10</f>
        <v>4</v>
      </c>
      <c r="B10" s="168" t="str">
        <f aca="false">'1-ToM-Requirements'!B10</f>
        <v>VS - Blade 2 (left-bottom) / Horizontal</v>
      </c>
      <c r="C10" s="168" t="str">
        <f aca="false">'1-ToM-Requirements'!C10</f>
        <v>VSSlN:MC-LinX-01</v>
      </c>
      <c r="D10" s="169" t="str">
        <f aca="false">'1-ToM-Requirements'!E10</f>
        <v>Virtual Source Slit System (VS)</v>
      </c>
      <c r="E10" s="201"/>
      <c r="F10" s="202"/>
      <c r="G10" s="117"/>
      <c r="H10" s="201"/>
      <c r="I10" s="202"/>
      <c r="J10" s="202"/>
      <c r="K10" s="202"/>
      <c r="L10" s="202"/>
      <c r="M10" s="202"/>
      <c r="N10" s="202"/>
      <c r="O10" s="202"/>
      <c r="P10" s="202"/>
      <c r="Q10" s="202"/>
      <c r="R10" s="202"/>
      <c r="S10" s="117"/>
      <c r="T10" s="201"/>
      <c r="U10" s="202"/>
      <c r="V10" s="202"/>
      <c r="W10" s="202"/>
      <c r="X10" s="202"/>
      <c r="Y10" s="202"/>
      <c r="Z10" s="202"/>
      <c r="AA10" s="202"/>
      <c r="AB10" s="202"/>
      <c r="AC10" s="202"/>
      <c r="AD10" s="202"/>
      <c r="AE10" s="202"/>
      <c r="AF10" s="201"/>
      <c r="AG10" s="202"/>
      <c r="AH10" s="202"/>
      <c r="AI10" s="202"/>
      <c r="AJ10" s="202"/>
      <c r="AK10" s="202"/>
      <c r="AL10" s="202"/>
      <c r="AM10" s="202"/>
      <c r="AN10" s="202"/>
      <c r="AO10" s="202"/>
      <c r="AP10" s="202"/>
      <c r="AQ10" s="117"/>
      <c r="AR10" s="117"/>
      <c r="AS10" s="121"/>
    </row>
    <row r="11" customFormat="false" ht="30" hidden="false" customHeight="true" outlineLevel="0" collapsed="false">
      <c r="A11" s="166" t="n">
        <f aca="false">'1-ToM-Requirements'!A11</f>
        <v>5</v>
      </c>
      <c r="B11" s="168" t="str">
        <f aca="false">'1-ToM-Requirements'!B11</f>
        <v>VS - Rotation</v>
      </c>
      <c r="C11" s="168" t="str">
        <f aca="false">'1-ToM-Requirements'!C11</f>
        <v>VSRot:MC-RotZ-01</v>
      </c>
      <c r="D11" s="169" t="str">
        <f aca="false">'1-ToM-Requirements'!E11</f>
        <v>Virtual Source Slit System (VS)</v>
      </c>
      <c r="E11" s="201"/>
      <c r="F11" s="202"/>
      <c r="G11" s="117"/>
      <c r="H11" s="201"/>
      <c r="I11" s="202"/>
      <c r="J11" s="202"/>
      <c r="K11" s="202"/>
      <c r="L11" s="202"/>
      <c r="M11" s="202"/>
      <c r="N11" s="202"/>
      <c r="O11" s="202"/>
      <c r="P11" s="202"/>
      <c r="Q11" s="202"/>
      <c r="R11" s="202"/>
      <c r="S11" s="117"/>
      <c r="T11" s="201"/>
      <c r="U11" s="202"/>
      <c r="V11" s="202"/>
      <c r="W11" s="202"/>
      <c r="X11" s="202"/>
      <c r="Y11" s="202"/>
      <c r="Z11" s="202"/>
      <c r="AA11" s="202"/>
      <c r="AB11" s="202"/>
      <c r="AC11" s="202"/>
      <c r="AD11" s="202"/>
      <c r="AE11" s="202"/>
      <c r="AF11" s="201"/>
      <c r="AG11" s="202"/>
      <c r="AH11" s="202"/>
      <c r="AI11" s="202"/>
      <c r="AJ11" s="202"/>
      <c r="AK11" s="202"/>
      <c r="AL11" s="202"/>
      <c r="AM11" s="202"/>
      <c r="AN11" s="202"/>
      <c r="AO11" s="202"/>
      <c r="AP11" s="202"/>
      <c r="AQ11" s="117"/>
      <c r="AR11" s="117"/>
      <c r="AS11" s="121"/>
    </row>
    <row r="12" customFormat="false" ht="30" hidden="false" customHeight="true" outlineLevel="0" collapsed="false">
      <c r="A12" s="166" t="n">
        <f aca="false">'1-ToM-Requirements'!A12</f>
        <v>6</v>
      </c>
      <c r="B12" s="168" t="str">
        <f aca="false">'1-ToM-Requirements'!B12</f>
        <v>SEL 1 Single Mover FL-RE-US</v>
      </c>
      <c r="C12" s="168" t="str">
        <f aca="false">'1-ToM-Requirements'!C12</f>
        <v>SG1SM:MC-RotX-01</v>
      </c>
      <c r="D12" s="169" t="str">
        <f aca="false">'1-ToM-Requirements'!E12</f>
        <v>Adjustable Support Structure (SEL1)</v>
      </c>
      <c r="E12" s="201"/>
      <c r="F12" s="202"/>
      <c r="G12" s="117"/>
      <c r="H12" s="201"/>
      <c r="I12" s="202"/>
      <c r="J12" s="202"/>
      <c r="K12" s="202"/>
      <c r="L12" s="202"/>
      <c r="M12" s="202"/>
      <c r="N12" s="202"/>
      <c r="O12" s="202"/>
      <c r="P12" s="202"/>
      <c r="Q12" s="202"/>
      <c r="R12" s="202"/>
      <c r="S12" s="117"/>
      <c r="T12" s="201"/>
      <c r="U12" s="202"/>
      <c r="V12" s="202"/>
      <c r="W12" s="202"/>
      <c r="X12" s="202"/>
      <c r="Y12" s="202"/>
      <c r="Z12" s="202"/>
      <c r="AA12" s="202"/>
      <c r="AB12" s="202"/>
      <c r="AC12" s="202"/>
      <c r="AD12" s="202"/>
      <c r="AE12" s="202"/>
      <c r="AF12" s="201"/>
      <c r="AG12" s="202"/>
      <c r="AH12" s="202"/>
      <c r="AI12" s="202"/>
      <c r="AJ12" s="202"/>
      <c r="AK12" s="202"/>
      <c r="AL12" s="202"/>
      <c r="AM12" s="202"/>
      <c r="AN12" s="202"/>
      <c r="AO12" s="202"/>
      <c r="AP12" s="202"/>
      <c r="AQ12" s="117"/>
      <c r="AR12" s="117"/>
      <c r="AS12" s="121"/>
    </row>
    <row r="13" customFormat="false" ht="30" hidden="false" customHeight="true" outlineLevel="0" collapsed="false">
      <c r="A13" s="166" t="n">
        <f aca="false">'1-ToM-Requirements'!A13</f>
        <v>7</v>
      </c>
      <c r="B13" s="168" t="str">
        <f aca="false">'1-ToM-Requirements'!B13</f>
        <v>SEL 1 Single Mover PR-RE-DS</v>
      </c>
      <c r="C13" s="168" t="str">
        <f aca="false">'1-ToM-Requirements'!C13</f>
        <v>SG1SM:MC-RotX-02</v>
      </c>
      <c r="D13" s="169" t="str">
        <f aca="false">'1-ToM-Requirements'!E13</f>
        <v>Adjustable Support Structure (SEL1)</v>
      </c>
      <c r="E13" s="201"/>
      <c r="F13" s="202"/>
      <c r="G13" s="117"/>
      <c r="H13" s="201"/>
      <c r="I13" s="202"/>
      <c r="J13" s="202"/>
      <c r="K13" s="202"/>
      <c r="L13" s="202"/>
      <c r="M13" s="202"/>
      <c r="N13" s="202"/>
      <c r="O13" s="202"/>
      <c r="P13" s="202"/>
      <c r="Q13" s="202"/>
      <c r="R13" s="202"/>
      <c r="S13" s="117"/>
      <c r="T13" s="201"/>
      <c r="U13" s="202"/>
      <c r="V13" s="202"/>
      <c r="W13" s="202"/>
      <c r="X13" s="202"/>
      <c r="Y13" s="202"/>
      <c r="Z13" s="202"/>
      <c r="AA13" s="202"/>
      <c r="AB13" s="202"/>
      <c r="AC13" s="202"/>
      <c r="AD13" s="202"/>
      <c r="AE13" s="202"/>
      <c r="AF13" s="201"/>
      <c r="AG13" s="202"/>
      <c r="AH13" s="202"/>
      <c r="AI13" s="202"/>
      <c r="AJ13" s="202"/>
      <c r="AK13" s="202"/>
      <c r="AL13" s="202"/>
      <c r="AM13" s="202"/>
      <c r="AN13" s="202"/>
      <c r="AO13" s="202"/>
      <c r="AP13" s="202"/>
      <c r="AQ13" s="117"/>
      <c r="AR13" s="117"/>
      <c r="AS13" s="121"/>
    </row>
    <row r="14" customFormat="false" ht="30" hidden="false" customHeight="true" outlineLevel="0" collapsed="false">
      <c r="A14" s="166" t="n">
        <f aca="false">'1-ToM-Requirements'!A14</f>
        <v>8</v>
      </c>
      <c r="B14" s="168" t="str">
        <f aca="false">'1-ToM-Requirements'!B14</f>
        <v>SEL1 Single Mover PR-LI-DS</v>
      </c>
      <c r="C14" s="168" t="str">
        <f aca="false">'1-ToM-Requirements'!C14</f>
        <v>SG1SM:MC-RotX-03</v>
      </c>
      <c r="D14" s="169" t="str">
        <f aca="false">'1-ToM-Requirements'!E14</f>
        <v>Adjustable Support Structure (SEL1)</v>
      </c>
      <c r="E14" s="201"/>
      <c r="F14" s="202"/>
      <c r="G14" s="117"/>
      <c r="H14" s="201"/>
      <c r="I14" s="202"/>
      <c r="J14" s="202"/>
      <c r="K14" s="202"/>
      <c r="L14" s="202"/>
      <c r="M14" s="202"/>
      <c r="N14" s="202"/>
      <c r="O14" s="202"/>
      <c r="P14" s="202"/>
      <c r="Q14" s="202"/>
      <c r="R14" s="202"/>
      <c r="S14" s="117"/>
      <c r="T14" s="201"/>
      <c r="U14" s="202"/>
      <c r="V14" s="202"/>
      <c r="W14" s="202"/>
      <c r="X14" s="202"/>
      <c r="Y14" s="202"/>
      <c r="Z14" s="202"/>
      <c r="AA14" s="202"/>
      <c r="AB14" s="202"/>
      <c r="AC14" s="202"/>
      <c r="AD14" s="202"/>
      <c r="AE14" s="202"/>
      <c r="AF14" s="201"/>
      <c r="AG14" s="202"/>
      <c r="AH14" s="202"/>
      <c r="AI14" s="202"/>
      <c r="AJ14" s="202"/>
      <c r="AK14" s="202"/>
      <c r="AL14" s="202"/>
      <c r="AM14" s="202"/>
      <c r="AN14" s="202"/>
      <c r="AO14" s="202"/>
      <c r="AP14" s="202"/>
      <c r="AQ14" s="117"/>
      <c r="AR14" s="117"/>
      <c r="AS14" s="121"/>
    </row>
    <row r="15" customFormat="false" ht="30" hidden="false" customHeight="true" outlineLevel="0" collapsed="false">
      <c r="A15" s="166" t="n">
        <f aca="false">'1-ToM-Requirements'!A15</f>
        <v>9</v>
      </c>
      <c r="B15" s="168" t="str">
        <f aca="false">'1-ToM-Requirements'!B15</f>
        <v>SEL1 Double Mover PR-LI-US-1</v>
      </c>
      <c r="C15" s="168" t="str">
        <f aca="false">'1-ToM-Requirements'!C15</f>
        <v>SG1DM:MC-RotX-01</v>
      </c>
      <c r="D15" s="169" t="str">
        <f aca="false">'1-ToM-Requirements'!E15</f>
        <v>Adjustable Support Structure (SEL1)</v>
      </c>
      <c r="E15" s="201"/>
      <c r="F15" s="202"/>
      <c r="G15" s="117"/>
      <c r="H15" s="201"/>
      <c r="I15" s="202"/>
      <c r="J15" s="202"/>
      <c r="K15" s="202"/>
      <c r="L15" s="202"/>
      <c r="M15" s="202"/>
      <c r="N15" s="202"/>
      <c r="O15" s="202"/>
      <c r="P15" s="202"/>
      <c r="Q15" s="202"/>
      <c r="R15" s="202"/>
      <c r="S15" s="117"/>
      <c r="T15" s="201"/>
      <c r="U15" s="202"/>
      <c r="V15" s="202"/>
      <c r="W15" s="202"/>
      <c r="X15" s="202"/>
      <c r="Y15" s="202"/>
      <c r="Z15" s="202"/>
      <c r="AA15" s="202"/>
      <c r="AB15" s="202"/>
      <c r="AC15" s="202"/>
      <c r="AD15" s="202"/>
      <c r="AE15" s="202"/>
      <c r="AF15" s="201"/>
      <c r="AG15" s="202"/>
      <c r="AH15" s="202"/>
      <c r="AI15" s="202"/>
      <c r="AJ15" s="202"/>
      <c r="AK15" s="202"/>
      <c r="AL15" s="202"/>
      <c r="AM15" s="202"/>
      <c r="AN15" s="202"/>
      <c r="AO15" s="202"/>
      <c r="AP15" s="202"/>
      <c r="AQ15" s="117"/>
      <c r="AR15" s="117"/>
      <c r="AS15" s="121"/>
    </row>
    <row r="16" customFormat="false" ht="30" hidden="false" customHeight="true" outlineLevel="0" collapsed="false">
      <c r="A16" s="166" t="n">
        <f aca="false">'1-ToM-Requirements'!A16</f>
        <v>10</v>
      </c>
      <c r="B16" s="168" t="str">
        <f aca="false">'1-ToM-Requirements'!B16</f>
        <v>SEL1 Double Mover PR-LI-US-2</v>
      </c>
      <c r="C16" s="168" t="str">
        <f aca="false">'1-ToM-Requirements'!C16</f>
        <v>SG1DM:MC-RotX-02</v>
      </c>
      <c r="D16" s="169" t="str">
        <f aca="false">'1-ToM-Requirements'!E16</f>
        <v>Adjustable Support Structure (SEL1)</v>
      </c>
      <c r="E16" s="201"/>
      <c r="F16" s="202"/>
      <c r="G16" s="117"/>
      <c r="H16" s="201"/>
      <c r="I16" s="202"/>
      <c r="J16" s="202"/>
      <c r="K16" s="202"/>
      <c r="L16" s="202"/>
      <c r="M16" s="202"/>
      <c r="N16" s="202"/>
      <c r="O16" s="202"/>
      <c r="P16" s="202"/>
      <c r="Q16" s="202"/>
      <c r="R16" s="202"/>
      <c r="S16" s="117"/>
      <c r="T16" s="201"/>
      <c r="U16" s="202"/>
      <c r="V16" s="202"/>
      <c r="W16" s="202"/>
      <c r="X16" s="202"/>
      <c r="Y16" s="202"/>
      <c r="Z16" s="202"/>
      <c r="AA16" s="202"/>
      <c r="AB16" s="202"/>
      <c r="AC16" s="202"/>
      <c r="AD16" s="202"/>
      <c r="AE16" s="202"/>
      <c r="AF16" s="201"/>
      <c r="AG16" s="202"/>
      <c r="AH16" s="202"/>
      <c r="AI16" s="202"/>
      <c r="AJ16" s="202"/>
      <c r="AK16" s="202"/>
      <c r="AL16" s="202"/>
      <c r="AM16" s="202"/>
      <c r="AN16" s="202"/>
      <c r="AO16" s="202"/>
      <c r="AP16" s="202"/>
      <c r="AQ16" s="117"/>
      <c r="AR16" s="117"/>
      <c r="AS16" s="121"/>
    </row>
    <row r="17" customFormat="false" ht="30" hidden="false" customHeight="true" outlineLevel="0" collapsed="false">
      <c r="A17" s="166" t="n">
        <f aca="false">'1-ToM-Requirements'!A17</f>
        <v>11</v>
      </c>
      <c r="B17" s="168" t="str">
        <f aca="false">'1-ToM-Requirements'!B17</f>
        <v>SEL1 Robot / Position</v>
      </c>
      <c r="C17" s="168" t="str">
        <f aca="false">'1-ToM-Requirements'!C17</f>
        <v>SG1Rb:MC-LinX-01</v>
      </c>
      <c r="D17" s="169" t="str">
        <f aca="false">'1-ToM-Requirements'!E17</f>
        <v>Mirror Adjustment Robot (SEL1)</v>
      </c>
      <c r="E17" s="201"/>
      <c r="F17" s="202"/>
      <c r="G17" s="117"/>
      <c r="H17" s="201"/>
      <c r="I17" s="202"/>
      <c r="J17" s="202"/>
      <c r="K17" s="202"/>
      <c r="L17" s="202"/>
      <c r="M17" s="202"/>
      <c r="N17" s="202"/>
      <c r="O17" s="202"/>
      <c r="P17" s="202"/>
      <c r="Q17" s="202"/>
      <c r="R17" s="202"/>
      <c r="S17" s="117"/>
      <c r="T17" s="201"/>
      <c r="U17" s="202"/>
      <c r="V17" s="202"/>
      <c r="W17" s="202"/>
      <c r="X17" s="202"/>
      <c r="Y17" s="202"/>
      <c r="Z17" s="202"/>
      <c r="AA17" s="202"/>
      <c r="AB17" s="202"/>
      <c r="AC17" s="202"/>
      <c r="AD17" s="202"/>
      <c r="AE17" s="202"/>
      <c r="AF17" s="201"/>
      <c r="AG17" s="202"/>
      <c r="AH17" s="202"/>
      <c r="AI17" s="202"/>
      <c r="AJ17" s="202"/>
      <c r="AK17" s="202"/>
      <c r="AL17" s="202"/>
      <c r="AM17" s="202"/>
      <c r="AN17" s="202"/>
      <c r="AO17" s="202"/>
      <c r="AP17" s="202"/>
      <c r="AQ17" s="117"/>
      <c r="AR17" s="117"/>
      <c r="AS17" s="121"/>
    </row>
    <row r="18" customFormat="false" ht="30" hidden="false" customHeight="true" outlineLevel="0" collapsed="false">
      <c r="A18" s="166" t="n">
        <f aca="false">'1-ToM-Requirements'!A18</f>
        <v>12</v>
      </c>
      <c r="B18" s="168" t="str">
        <f aca="false">'1-ToM-Requirements'!B18</f>
        <v>SEL1 Robot / Vertical</v>
      </c>
      <c r="C18" s="168" t="str">
        <f aca="false">'1-ToM-Requirements'!C18</f>
        <v>SG1Rb:MC-LinZ-01</v>
      </c>
      <c r="D18" s="169" t="str">
        <f aca="false">'1-ToM-Requirements'!E18</f>
        <v>Mirror Adjustment Robot (SEL1)</v>
      </c>
      <c r="E18" s="201"/>
      <c r="F18" s="202"/>
      <c r="G18" s="117"/>
      <c r="H18" s="201"/>
      <c r="I18" s="202"/>
      <c r="J18" s="202"/>
      <c r="K18" s="202"/>
      <c r="L18" s="202"/>
      <c r="M18" s="202"/>
      <c r="N18" s="202"/>
      <c r="O18" s="202"/>
      <c r="P18" s="202"/>
      <c r="Q18" s="202"/>
      <c r="R18" s="202"/>
      <c r="S18" s="117"/>
      <c r="T18" s="201"/>
      <c r="U18" s="202"/>
      <c r="V18" s="202"/>
      <c r="W18" s="202"/>
      <c r="X18" s="202"/>
      <c r="Y18" s="202"/>
      <c r="Z18" s="202"/>
      <c r="AA18" s="202"/>
      <c r="AB18" s="202"/>
      <c r="AC18" s="202"/>
      <c r="AD18" s="202"/>
      <c r="AE18" s="202"/>
      <c r="AF18" s="201"/>
      <c r="AG18" s="202"/>
      <c r="AH18" s="202"/>
      <c r="AI18" s="202"/>
      <c r="AJ18" s="202"/>
      <c r="AK18" s="202"/>
      <c r="AL18" s="202"/>
      <c r="AM18" s="202"/>
      <c r="AN18" s="202"/>
      <c r="AO18" s="202"/>
      <c r="AP18" s="202"/>
      <c r="AQ18" s="117"/>
      <c r="AR18" s="117"/>
      <c r="AS18" s="121"/>
    </row>
    <row r="19" customFormat="false" ht="30" hidden="false" customHeight="true" outlineLevel="0" collapsed="false">
      <c r="A19" s="166" t="n">
        <f aca="false">'1-ToM-Requirements'!A19</f>
        <v>13</v>
      </c>
      <c r="B19" s="168" t="str">
        <f aca="false">'1-ToM-Requirements'!B19</f>
        <v>SEL1 Driver 1 / Approach</v>
      </c>
      <c r="C19" s="168" t="str">
        <f aca="false">'1-ToM-Requirements'!C19</f>
        <v>SG1Rb:MC-LinY-01</v>
      </c>
      <c r="D19" s="169" t="str">
        <f aca="false">'1-ToM-Requirements'!E19</f>
        <v>Mirror Adjustment Robot (SEL1)</v>
      </c>
      <c r="E19" s="201"/>
      <c r="F19" s="202"/>
      <c r="G19" s="117"/>
      <c r="H19" s="201"/>
      <c r="I19" s="202"/>
      <c r="J19" s="202"/>
      <c r="K19" s="202"/>
      <c r="L19" s="202"/>
      <c r="M19" s="202"/>
      <c r="N19" s="202"/>
      <c r="O19" s="202"/>
      <c r="P19" s="202"/>
      <c r="Q19" s="202"/>
      <c r="R19" s="202"/>
      <c r="S19" s="117"/>
      <c r="T19" s="201"/>
      <c r="U19" s="202"/>
      <c r="V19" s="202"/>
      <c r="W19" s="202"/>
      <c r="X19" s="202"/>
      <c r="Y19" s="202"/>
      <c r="Z19" s="202"/>
      <c r="AA19" s="202"/>
      <c r="AB19" s="202"/>
      <c r="AC19" s="202"/>
      <c r="AD19" s="202"/>
      <c r="AE19" s="202"/>
      <c r="AF19" s="201"/>
      <c r="AG19" s="202"/>
      <c r="AH19" s="202"/>
      <c r="AI19" s="202"/>
      <c r="AJ19" s="202"/>
      <c r="AK19" s="202"/>
      <c r="AL19" s="202"/>
      <c r="AM19" s="202"/>
      <c r="AN19" s="202"/>
      <c r="AO19" s="202"/>
      <c r="AP19" s="202"/>
      <c r="AQ19" s="117"/>
      <c r="AR19" s="117"/>
      <c r="AS19" s="121"/>
    </row>
    <row r="20" customFormat="false" ht="30" hidden="false" customHeight="true" outlineLevel="0" collapsed="false">
      <c r="A20" s="166" t="n">
        <f aca="false">'1-ToM-Requirements'!A20</f>
        <v>14</v>
      </c>
      <c r="B20" s="168" t="str">
        <f aca="false">'1-ToM-Requirements'!B20</f>
        <v>SEL1 Driver 1 / Adjust</v>
      </c>
      <c r="C20" s="168" t="str">
        <f aca="false">'1-ToM-Requirements'!C20</f>
        <v>SG1Rb:MC-RotY-01</v>
      </c>
      <c r="D20" s="169" t="str">
        <f aca="false">'1-ToM-Requirements'!E20</f>
        <v>Mirror Adjustment Robot (SEL1)</v>
      </c>
      <c r="E20" s="201"/>
      <c r="F20" s="202"/>
      <c r="G20" s="117"/>
      <c r="H20" s="201"/>
      <c r="I20" s="202"/>
      <c r="J20" s="202"/>
      <c r="K20" s="202"/>
      <c r="L20" s="202"/>
      <c r="M20" s="202"/>
      <c r="N20" s="202"/>
      <c r="O20" s="202"/>
      <c r="P20" s="202"/>
      <c r="Q20" s="202"/>
      <c r="R20" s="202"/>
      <c r="S20" s="117"/>
      <c r="T20" s="201"/>
      <c r="U20" s="202"/>
      <c r="V20" s="202"/>
      <c r="W20" s="202"/>
      <c r="X20" s="202"/>
      <c r="Y20" s="202"/>
      <c r="Z20" s="202"/>
      <c r="AA20" s="202"/>
      <c r="AB20" s="202"/>
      <c r="AC20" s="202"/>
      <c r="AD20" s="202"/>
      <c r="AE20" s="202"/>
      <c r="AF20" s="201"/>
      <c r="AG20" s="202"/>
      <c r="AH20" s="202"/>
      <c r="AI20" s="202"/>
      <c r="AJ20" s="202"/>
      <c r="AK20" s="202"/>
      <c r="AL20" s="202"/>
      <c r="AM20" s="202"/>
      <c r="AN20" s="202"/>
      <c r="AO20" s="202"/>
      <c r="AP20" s="202"/>
      <c r="AQ20" s="117"/>
      <c r="AR20" s="117"/>
      <c r="AS20" s="121"/>
    </row>
    <row r="21" customFormat="false" ht="30" hidden="false" customHeight="true" outlineLevel="0" collapsed="false">
      <c r="A21" s="166" t="n">
        <f aca="false">'1-ToM-Requirements'!A21</f>
        <v>15</v>
      </c>
      <c r="B21" s="168" t="str">
        <f aca="false">'1-ToM-Requirements'!B21</f>
        <v>SEL1 Driver 2 / Approach</v>
      </c>
      <c r="C21" s="168" t="str">
        <f aca="false">'1-ToM-Requirements'!C21</f>
        <v>SG1Rb:MC-LinY-02</v>
      </c>
      <c r="D21" s="169" t="str">
        <f aca="false">'1-ToM-Requirements'!E21</f>
        <v>Mirror Adjustment Robot (SEL1)</v>
      </c>
      <c r="E21" s="201"/>
      <c r="F21" s="202"/>
      <c r="G21" s="117"/>
      <c r="H21" s="201"/>
      <c r="I21" s="202"/>
      <c r="J21" s="202"/>
      <c r="K21" s="202"/>
      <c r="L21" s="202"/>
      <c r="M21" s="202"/>
      <c r="N21" s="202"/>
      <c r="O21" s="202"/>
      <c r="P21" s="202"/>
      <c r="Q21" s="202"/>
      <c r="R21" s="202"/>
      <c r="S21" s="117"/>
      <c r="T21" s="201"/>
      <c r="U21" s="202"/>
      <c r="V21" s="202"/>
      <c r="W21" s="202"/>
      <c r="X21" s="202"/>
      <c r="Y21" s="202"/>
      <c r="Z21" s="202"/>
      <c r="AA21" s="202"/>
      <c r="AB21" s="202"/>
      <c r="AC21" s="202"/>
      <c r="AD21" s="202"/>
      <c r="AE21" s="202"/>
      <c r="AF21" s="201"/>
      <c r="AG21" s="202"/>
      <c r="AH21" s="202"/>
      <c r="AI21" s="202"/>
      <c r="AJ21" s="202"/>
      <c r="AK21" s="202"/>
      <c r="AL21" s="202"/>
      <c r="AM21" s="202"/>
      <c r="AN21" s="202"/>
      <c r="AO21" s="202"/>
      <c r="AP21" s="202"/>
      <c r="AQ21" s="117"/>
      <c r="AR21" s="117"/>
      <c r="AS21" s="121"/>
    </row>
    <row r="22" customFormat="false" ht="30" hidden="false" customHeight="true" outlineLevel="0" collapsed="false">
      <c r="A22" s="166" t="n">
        <f aca="false">'1-ToM-Requirements'!A22</f>
        <v>16</v>
      </c>
      <c r="B22" s="168" t="str">
        <f aca="false">'1-ToM-Requirements'!B22</f>
        <v>SEL1 Driver 2 / Adjust</v>
      </c>
      <c r="C22" s="168" t="str">
        <f aca="false">'1-ToM-Requirements'!C22</f>
        <v>SG1Rb:MC-RotY-02</v>
      </c>
      <c r="D22" s="169" t="str">
        <f aca="false">'1-ToM-Requirements'!E22</f>
        <v>Mirror Adjustment Robot (SEL1)</v>
      </c>
      <c r="E22" s="201"/>
      <c r="F22" s="202"/>
      <c r="G22" s="117"/>
      <c r="H22" s="201"/>
      <c r="I22" s="202"/>
      <c r="J22" s="202"/>
      <c r="K22" s="202"/>
      <c r="L22" s="202"/>
      <c r="M22" s="202"/>
      <c r="N22" s="202"/>
      <c r="O22" s="202"/>
      <c r="P22" s="202"/>
      <c r="Q22" s="202"/>
      <c r="R22" s="202"/>
      <c r="S22" s="117"/>
      <c r="T22" s="201"/>
      <c r="U22" s="202"/>
      <c r="V22" s="202"/>
      <c r="W22" s="202"/>
      <c r="X22" s="202"/>
      <c r="Y22" s="202"/>
      <c r="Z22" s="202"/>
      <c r="AA22" s="202"/>
      <c r="AB22" s="202"/>
      <c r="AC22" s="202"/>
      <c r="AD22" s="202"/>
      <c r="AE22" s="202"/>
      <c r="AF22" s="201"/>
      <c r="AG22" s="202"/>
      <c r="AH22" s="202"/>
      <c r="AI22" s="202"/>
      <c r="AJ22" s="202"/>
      <c r="AK22" s="202"/>
      <c r="AL22" s="202"/>
      <c r="AM22" s="202"/>
      <c r="AN22" s="202"/>
      <c r="AO22" s="202"/>
      <c r="AP22" s="202"/>
      <c r="AQ22" s="117"/>
      <c r="AR22" s="117"/>
      <c r="AS22" s="121"/>
    </row>
    <row r="23" customFormat="false" ht="30" hidden="false" customHeight="true" outlineLevel="0" collapsed="false">
      <c r="A23" s="166" t="n">
        <f aca="false">'1-ToM-Requirements'!A23</f>
        <v>17</v>
      </c>
      <c r="B23" s="168" t="str">
        <f aca="false">'1-ToM-Requirements'!B23</f>
        <v>SEL1 Cart / Position</v>
      </c>
      <c r="C23" s="168" t="str">
        <f aca="false">'1-ToM-Requirements'!C23</f>
        <v>SG1Ct:MC-LinX-01</v>
      </c>
      <c r="D23" s="169" t="str">
        <f aca="false">'1-ToM-Requirements'!E23</f>
        <v>Mirror Measurement Cart (SEL1)</v>
      </c>
      <c r="E23" s="201"/>
      <c r="F23" s="202"/>
      <c r="G23" s="117"/>
      <c r="H23" s="201"/>
      <c r="I23" s="202"/>
      <c r="J23" s="202"/>
      <c r="K23" s="202"/>
      <c r="L23" s="202"/>
      <c r="M23" s="202"/>
      <c r="N23" s="202"/>
      <c r="O23" s="202"/>
      <c r="P23" s="202"/>
      <c r="Q23" s="202"/>
      <c r="R23" s="202"/>
      <c r="S23" s="117"/>
      <c r="T23" s="201"/>
      <c r="U23" s="202"/>
      <c r="V23" s="202"/>
      <c r="W23" s="202"/>
      <c r="X23" s="202"/>
      <c r="Y23" s="202"/>
      <c r="Z23" s="202"/>
      <c r="AA23" s="202"/>
      <c r="AB23" s="202"/>
      <c r="AC23" s="202"/>
      <c r="AD23" s="202"/>
      <c r="AE23" s="202"/>
      <c r="AF23" s="201"/>
      <c r="AG23" s="202"/>
      <c r="AH23" s="202"/>
      <c r="AI23" s="202"/>
      <c r="AJ23" s="202"/>
      <c r="AK23" s="202"/>
      <c r="AL23" s="202"/>
      <c r="AM23" s="202"/>
      <c r="AN23" s="202"/>
      <c r="AO23" s="202"/>
      <c r="AP23" s="202"/>
      <c r="AQ23" s="117"/>
      <c r="AR23" s="117"/>
      <c r="AS23" s="121"/>
    </row>
    <row r="24" customFormat="false" ht="30" hidden="false" customHeight="true" outlineLevel="0" collapsed="false">
      <c r="A24" s="166" t="n">
        <f aca="false">'1-ToM-Requirements'!A24</f>
        <v>18</v>
      </c>
      <c r="B24" s="168" t="str">
        <f aca="false">'1-ToM-Requirements'!B24</f>
        <v>SEL1 Cart / Approach</v>
      </c>
      <c r="C24" s="168" t="str">
        <f aca="false">'1-ToM-Requirements'!C24</f>
        <v>SG1Ct:MC-RotZ-01</v>
      </c>
      <c r="D24" s="169" t="str">
        <f aca="false">'1-ToM-Requirements'!E24</f>
        <v>Mirror Measurement Cart (SEL1)</v>
      </c>
      <c r="E24" s="201"/>
      <c r="F24" s="202"/>
      <c r="G24" s="117"/>
      <c r="H24" s="201"/>
      <c r="I24" s="202"/>
      <c r="J24" s="202"/>
      <c r="K24" s="202"/>
      <c r="L24" s="202"/>
      <c r="M24" s="202"/>
      <c r="N24" s="202"/>
      <c r="O24" s="202"/>
      <c r="P24" s="202"/>
      <c r="Q24" s="202"/>
      <c r="R24" s="202"/>
      <c r="S24" s="117"/>
      <c r="T24" s="201"/>
      <c r="U24" s="202"/>
      <c r="V24" s="202"/>
      <c r="W24" s="202"/>
      <c r="X24" s="202"/>
      <c r="Y24" s="202"/>
      <c r="Z24" s="202"/>
      <c r="AA24" s="202"/>
      <c r="AB24" s="202"/>
      <c r="AC24" s="202"/>
      <c r="AD24" s="202"/>
      <c r="AE24" s="202"/>
      <c r="AF24" s="201"/>
      <c r="AG24" s="202"/>
      <c r="AH24" s="202"/>
      <c r="AI24" s="202"/>
      <c r="AJ24" s="202"/>
      <c r="AK24" s="202"/>
      <c r="AL24" s="202"/>
      <c r="AM24" s="202"/>
      <c r="AN24" s="202"/>
      <c r="AO24" s="202"/>
      <c r="AP24" s="202"/>
      <c r="AQ24" s="117"/>
      <c r="AR24" s="117"/>
      <c r="AS24" s="121"/>
    </row>
    <row r="25" customFormat="false" ht="30" hidden="false" customHeight="true" outlineLevel="0" collapsed="false">
      <c r="A25" s="166" t="n">
        <f aca="false">'1-ToM-Requirements'!A25</f>
        <v>19</v>
      </c>
      <c r="B25" s="168" t="str">
        <f aca="false">'1-ToM-Requirements'!B25</f>
        <v>Instrument Shutter</v>
      </c>
      <c r="C25" s="168" t="str">
        <f aca="false">'1-ToM-Requirements'!C25</f>
        <v>ThSht:MC-Pne01</v>
      </c>
      <c r="D25" s="169" t="str">
        <f aca="false">'1-ToM-Requirements'!E25</f>
        <v>Thermal Shutter</v>
      </c>
      <c r="E25" s="201"/>
      <c r="F25" s="202"/>
      <c r="G25" s="117"/>
      <c r="H25" s="201"/>
      <c r="I25" s="202"/>
      <c r="J25" s="202"/>
      <c r="K25" s="202"/>
      <c r="L25" s="202"/>
      <c r="M25" s="202"/>
      <c r="N25" s="202"/>
      <c r="O25" s="202"/>
      <c r="P25" s="202"/>
      <c r="Q25" s="202"/>
      <c r="R25" s="202"/>
      <c r="S25" s="117"/>
      <c r="T25" s="201"/>
      <c r="U25" s="202"/>
      <c r="V25" s="202"/>
      <c r="W25" s="202"/>
      <c r="X25" s="202"/>
      <c r="Y25" s="202"/>
      <c r="Z25" s="202"/>
      <c r="AA25" s="202"/>
      <c r="AB25" s="202"/>
      <c r="AC25" s="202"/>
      <c r="AD25" s="202"/>
      <c r="AE25" s="202"/>
      <c r="AF25" s="201"/>
      <c r="AG25" s="202"/>
      <c r="AH25" s="202"/>
      <c r="AI25" s="202"/>
      <c r="AJ25" s="202"/>
      <c r="AK25" s="202"/>
      <c r="AL25" s="202"/>
      <c r="AM25" s="202"/>
      <c r="AN25" s="202"/>
      <c r="AO25" s="202"/>
      <c r="AP25" s="202"/>
      <c r="AQ25" s="117"/>
      <c r="AR25" s="117"/>
      <c r="AS25" s="121"/>
    </row>
    <row r="26" customFormat="false" ht="30" hidden="false" customHeight="true" outlineLevel="0" collapsed="false">
      <c r="A26" s="166" t="n">
        <f aca="false">'1-ToM-Requirements'!A26</f>
        <v>20</v>
      </c>
      <c r="B26" s="168" t="str">
        <f aca="false">'1-ToM-Requirements'!B26</f>
        <v>Middle Focus In-Beam Changer</v>
      </c>
      <c r="C26" s="168" t="str">
        <f aca="false">'1-ToM-Requirements'!C26</f>
        <v>Chg:MC-RotX01</v>
      </c>
      <c r="D26" s="169" t="str">
        <f aca="false">'1-ToM-Requirements'!E26</f>
        <v>Rotary In-Beam Element Changer (MF)</v>
      </c>
      <c r="E26" s="201"/>
      <c r="F26" s="202"/>
      <c r="G26" s="117"/>
      <c r="H26" s="201"/>
      <c r="I26" s="202"/>
      <c r="J26" s="202"/>
      <c r="K26" s="202"/>
      <c r="L26" s="202"/>
      <c r="M26" s="202"/>
      <c r="N26" s="202"/>
      <c r="O26" s="202"/>
      <c r="P26" s="202"/>
      <c r="Q26" s="202"/>
      <c r="R26" s="202"/>
      <c r="S26" s="117"/>
      <c r="T26" s="201"/>
      <c r="U26" s="202"/>
      <c r="V26" s="202"/>
      <c r="W26" s="202"/>
      <c r="X26" s="202"/>
      <c r="Y26" s="202"/>
      <c r="Z26" s="202"/>
      <c r="AA26" s="202"/>
      <c r="AB26" s="202"/>
      <c r="AC26" s="202"/>
      <c r="AD26" s="202"/>
      <c r="AE26" s="202"/>
      <c r="AF26" s="201"/>
      <c r="AG26" s="202"/>
      <c r="AH26" s="202"/>
      <c r="AI26" s="202"/>
      <c r="AJ26" s="202"/>
      <c r="AK26" s="202"/>
      <c r="AL26" s="202"/>
      <c r="AM26" s="202"/>
      <c r="AN26" s="202"/>
      <c r="AO26" s="202"/>
      <c r="AP26" s="202"/>
      <c r="AQ26" s="117"/>
      <c r="AR26" s="117"/>
      <c r="AS26" s="121"/>
    </row>
    <row r="27" customFormat="false" ht="30" hidden="false" customHeight="true" outlineLevel="0" collapsed="false">
      <c r="A27" s="166" t="n">
        <f aca="false">'1-ToM-Requirements'!A27</f>
        <v>21</v>
      </c>
      <c r="B27" s="168" t="str">
        <f aca="false">'1-ToM-Requirements'!B27</f>
        <v>Middle Focus / Horizontal Adjust.</v>
      </c>
      <c r="C27" s="168" t="str">
        <f aca="false">'1-ToM-Requirements'!C27</f>
        <v>Chg:MC-LinY01</v>
      </c>
      <c r="D27" s="169" t="str">
        <f aca="false">'1-ToM-Requirements'!E27</f>
        <v>Alignment for Rotary in-beam changer (MF)</v>
      </c>
      <c r="E27" s="201"/>
      <c r="F27" s="202"/>
      <c r="G27" s="117"/>
      <c r="H27" s="201"/>
      <c r="I27" s="202"/>
      <c r="J27" s="202"/>
      <c r="K27" s="202"/>
      <c r="L27" s="202"/>
      <c r="M27" s="202"/>
      <c r="N27" s="202"/>
      <c r="O27" s="202"/>
      <c r="P27" s="202"/>
      <c r="Q27" s="202"/>
      <c r="R27" s="202"/>
      <c r="S27" s="117"/>
      <c r="T27" s="201"/>
      <c r="U27" s="202"/>
      <c r="V27" s="202"/>
      <c r="W27" s="202"/>
      <c r="X27" s="202"/>
      <c r="Y27" s="202"/>
      <c r="Z27" s="202"/>
      <c r="AA27" s="202"/>
      <c r="AB27" s="202"/>
      <c r="AC27" s="202"/>
      <c r="AD27" s="202"/>
      <c r="AE27" s="202"/>
      <c r="AF27" s="201"/>
      <c r="AG27" s="202"/>
      <c r="AH27" s="202"/>
      <c r="AI27" s="202"/>
      <c r="AJ27" s="202"/>
      <c r="AK27" s="202"/>
      <c r="AL27" s="202"/>
      <c r="AM27" s="202"/>
      <c r="AN27" s="202"/>
      <c r="AO27" s="202"/>
      <c r="AP27" s="202"/>
      <c r="AQ27" s="117"/>
      <c r="AR27" s="117"/>
      <c r="AS27" s="121"/>
    </row>
    <row r="28" customFormat="false" ht="30" hidden="false" customHeight="true" outlineLevel="0" collapsed="false">
      <c r="A28" s="166" t="n">
        <f aca="false">'1-ToM-Requirements'!A28</f>
        <v>22</v>
      </c>
      <c r="B28" s="168" t="str">
        <f aca="false">'1-ToM-Requirements'!B28</f>
        <v>Middle Focus / Vertical Adjust.</v>
      </c>
      <c r="C28" s="168" t="str">
        <f aca="false">'1-ToM-Requirements'!C28</f>
        <v>Chg:MC-LinZ01</v>
      </c>
      <c r="D28" s="169" t="str">
        <f aca="false">'1-ToM-Requirements'!E28</f>
        <v>Alignment for Rotary in-beam changer (MF)</v>
      </c>
      <c r="E28" s="201"/>
      <c r="F28" s="202"/>
      <c r="G28" s="117"/>
      <c r="H28" s="201"/>
      <c r="I28" s="202"/>
      <c r="J28" s="202"/>
      <c r="K28" s="202"/>
      <c r="L28" s="202"/>
      <c r="M28" s="202"/>
      <c r="N28" s="202"/>
      <c r="O28" s="202"/>
      <c r="P28" s="202"/>
      <c r="Q28" s="202"/>
      <c r="R28" s="202"/>
      <c r="S28" s="117"/>
      <c r="T28" s="201"/>
      <c r="U28" s="202"/>
      <c r="V28" s="202"/>
      <c r="W28" s="202"/>
      <c r="X28" s="202"/>
      <c r="Y28" s="202"/>
      <c r="Z28" s="202"/>
      <c r="AA28" s="202"/>
      <c r="AB28" s="202"/>
      <c r="AC28" s="202"/>
      <c r="AD28" s="202"/>
      <c r="AE28" s="202"/>
      <c r="AF28" s="201"/>
      <c r="AG28" s="202"/>
      <c r="AH28" s="202"/>
      <c r="AI28" s="202"/>
      <c r="AJ28" s="202"/>
      <c r="AK28" s="202"/>
      <c r="AL28" s="202"/>
      <c r="AM28" s="202"/>
      <c r="AN28" s="202"/>
      <c r="AO28" s="202"/>
      <c r="AP28" s="202"/>
      <c r="AQ28" s="117"/>
      <c r="AR28" s="117"/>
      <c r="AS28" s="121"/>
    </row>
    <row r="29" customFormat="false" ht="30" hidden="false" customHeight="true" outlineLevel="0" collapsed="false">
      <c r="A29" s="166" t="n">
        <f aca="false">'1-ToM-Requirements'!A29</f>
        <v>23</v>
      </c>
      <c r="B29" s="168" t="str">
        <f aca="false">'1-ToM-Requirements'!B29</f>
        <v>Polarizer In-Beam Changer</v>
      </c>
      <c r="C29" s="168" t="str">
        <f aca="false">'1-ToM-Requirements'!C29</f>
        <v>PolChg:MC-LinY01</v>
      </c>
      <c r="D29" s="169" t="str">
        <f aca="false">'1-ToM-Requirements'!E29</f>
        <v>Linear In-Beam Element Changer (POL)</v>
      </c>
      <c r="E29" s="201"/>
      <c r="F29" s="202"/>
      <c r="G29" s="117"/>
      <c r="H29" s="201"/>
      <c r="I29" s="202"/>
      <c r="J29" s="202"/>
      <c r="K29" s="202"/>
      <c r="L29" s="202"/>
      <c r="M29" s="202"/>
      <c r="N29" s="202"/>
      <c r="O29" s="202"/>
      <c r="P29" s="202"/>
      <c r="Q29" s="202"/>
      <c r="R29" s="202"/>
      <c r="S29" s="117"/>
      <c r="T29" s="201"/>
      <c r="U29" s="202"/>
      <c r="V29" s="202"/>
      <c r="W29" s="202"/>
      <c r="X29" s="202"/>
      <c r="Y29" s="202"/>
      <c r="Z29" s="202"/>
      <c r="AA29" s="202"/>
      <c r="AB29" s="202"/>
      <c r="AC29" s="202"/>
      <c r="AD29" s="202"/>
      <c r="AE29" s="202"/>
      <c r="AF29" s="201"/>
      <c r="AG29" s="202"/>
      <c r="AH29" s="202"/>
      <c r="AI29" s="202"/>
      <c r="AJ29" s="202"/>
      <c r="AK29" s="202"/>
      <c r="AL29" s="202"/>
      <c r="AM29" s="202"/>
      <c r="AN29" s="202"/>
      <c r="AO29" s="202"/>
      <c r="AP29" s="202"/>
      <c r="AQ29" s="117"/>
      <c r="AR29" s="117"/>
      <c r="AS29" s="121"/>
    </row>
    <row r="30" customFormat="false" ht="30" hidden="false" customHeight="true" outlineLevel="0" collapsed="false">
      <c r="A30" s="166" t="n">
        <f aca="false">'1-ToM-Requirements'!A30</f>
        <v>24</v>
      </c>
      <c r="B30" s="168" t="str">
        <f aca="false">'1-ToM-Requirements'!B30</f>
        <v>Polarizer Angular Adjustment</v>
      </c>
      <c r="C30" s="168" t="str">
        <f aca="false">'1-ToM-Requirements'!C30</f>
        <v>PolChg:MC-RotZ01</v>
      </c>
      <c r="D30" s="169" t="str">
        <f aca="false">'1-ToM-Requirements'!E30</f>
        <v>Linear In-Beam Element Changer (POL)</v>
      </c>
      <c r="E30" s="201"/>
      <c r="F30" s="202"/>
      <c r="G30" s="117"/>
      <c r="H30" s="201"/>
      <c r="I30" s="202"/>
      <c r="J30" s="202"/>
      <c r="K30" s="202"/>
      <c r="L30" s="202"/>
      <c r="M30" s="202"/>
      <c r="N30" s="202"/>
      <c r="O30" s="202"/>
      <c r="P30" s="202"/>
      <c r="Q30" s="202"/>
      <c r="R30" s="202"/>
      <c r="S30" s="117"/>
      <c r="T30" s="201"/>
      <c r="U30" s="202"/>
      <c r="V30" s="202"/>
      <c r="W30" s="202"/>
      <c r="X30" s="202"/>
      <c r="Y30" s="202"/>
      <c r="Z30" s="202"/>
      <c r="AA30" s="202"/>
      <c r="AB30" s="202"/>
      <c r="AC30" s="202"/>
      <c r="AD30" s="202"/>
      <c r="AE30" s="202"/>
      <c r="AF30" s="201"/>
      <c r="AG30" s="202"/>
      <c r="AH30" s="202"/>
      <c r="AI30" s="202"/>
      <c r="AJ30" s="202"/>
      <c r="AK30" s="202"/>
      <c r="AL30" s="202"/>
      <c r="AM30" s="202"/>
      <c r="AN30" s="202"/>
      <c r="AO30" s="202"/>
      <c r="AP30" s="202"/>
      <c r="AQ30" s="117"/>
      <c r="AR30" s="117"/>
      <c r="AS30" s="121"/>
    </row>
    <row r="31" customFormat="false" ht="30" hidden="false" customHeight="true" outlineLevel="0" collapsed="false">
      <c r="A31" s="166" t="n">
        <f aca="false">'1-ToM-Requirements'!A31</f>
        <v>25</v>
      </c>
      <c r="B31" s="168" t="str">
        <f aca="false">'1-ToM-Requirements'!B31</f>
        <v>SEL2 Single Mover FL-RE-US</v>
      </c>
      <c r="C31" s="168" t="str">
        <f aca="false">'1-ToM-Requirements'!C31</f>
        <v>SG2SM:MC-RotX-01</v>
      </c>
      <c r="D31" s="169" t="str">
        <f aca="false">'1-ToM-Requirements'!E31</f>
        <v>Adjustable Support Structure (SEL2)</v>
      </c>
      <c r="E31" s="201"/>
      <c r="F31" s="202"/>
      <c r="G31" s="117"/>
      <c r="H31" s="201"/>
      <c r="I31" s="202"/>
      <c r="J31" s="202"/>
      <c r="K31" s="202"/>
      <c r="L31" s="202"/>
      <c r="M31" s="202"/>
      <c r="N31" s="202"/>
      <c r="O31" s="202"/>
      <c r="P31" s="202"/>
      <c r="Q31" s="202"/>
      <c r="R31" s="202"/>
      <c r="S31" s="117"/>
      <c r="T31" s="201"/>
      <c r="U31" s="202"/>
      <c r="V31" s="202"/>
      <c r="W31" s="202"/>
      <c r="X31" s="202"/>
      <c r="Y31" s="202"/>
      <c r="Z31" s="202"/>
      <c r="AA31" s="202"/>
      <c r="AB31" s="202"/>
      <c r="AC31" s="202"/>
      <c r="AD31" s="202"/>
      <c r="AE31" s="202"/>
      <c r="AF31" s="201"/>
      <c r="AG31" s="202"/>
      <c r="AH31" s="202"/>
      <c r="AI31" s="202"/>
      <c r="AJ31" s="202"/>
      <c r="AK31" s="202"/>
      <c r="AL31" s="202"/>
      <c r="AM31" s="202"/>
      <c r="AN31" s="202"/>
      <c r="AO31" s="202"/>
      <c r="AP31" s="202"/>
      <c r="AQ31" s="117"/>
      <c r="AR31" s="117"/>
      <c r="AS31" s="121"/>
    </row>
    <row r="32" customFormat="false" ht="30" hidden="false" customHeight="true" outlineLevel="0" collapsed="false">
      <c r="A32" s="166" t="n">
        <f aca="false">'1-ToM-Requirements'!A32</f>
        <v>26</v>
      </c>
      <c r="B32" s="168" t="str">
        <f aca="false">'1-ToM-Requirements'!B32</f>
        <v>SEL2 Single Mover PR-RE-DS</v>
      </c>
      <c r="C32" s="168" t="str">
        <f aca="false">'1-ToM-Requirements'!C32</f>
        <v>SG2SM:MC-RotX-02</v>
      </c>
      <c r="D32" s="169" t="str">
        <f aca="false">'1-ToM-Requirements'!E32</f>
        <v>Adjustable Support Structure (SEL2)</v>
      </c>
      <c r="E32" s="201"/>
      <c r="F32" s="202"/>
      <c r="G32" s="117"/>
      <c r="H32" s="201"/>
      <c r="I32" s="202"/>
      <c r="J32" s="202"/>
      <c r="K32" s="202"/>
      <c r="L32" s="202"/>
      <c r="M32" s="202"/>
      <c r="N32" s="202"/>
      <c r="O32" s="202"/>
      <c r="P32" s="202"/>
      <c r="Q32" s="202"/>
      <c r="R32" s="202"/>
      <c r="S32" s="117"/>
      <c r="T32" s="201"/>
      <c r="U32" s="202"/>
      <c r="V32" s="202"/>
      <c r="W32" s="202"/>
      <c r="X32" s="202"/>
      <c r="Y32" s="202"/>
      <c r="Z32" s="202"/>
      <c r="AA32" s="202"/>
      <c r="AB32" s="202"/>
      <c r="AC32" s="202"/>
      <c r="AD32" s="202"/>
      <c r="AE32" s="202"/>
      <c r="AF32" s="201"/>
      <c r="AG32" s="202"/>
      <c r="AH32" s="202"/>
      <c r="AI32" s="202"/>
      <c r="AJ32" s="202"/>
      <c r="AK32" s="202"/>
      <c r="AL32" s="202"/>
      <c r="AM32" s="202"/>
      <c r="AN32" s="202"/>
      <c r="AO32" s="202"/>
      <c r="AP32" s="202"/>
      <c r="AQ32" s="117"/>
      <c r="AR32" s="117"/>
      <c r="AS32" s="121"/>
    </row>
    <row r="33" customFormat="false" ht="30" hidden="false" customHeight="true" outlineLevel="0" collapsed="false">
      <c r="A33" s="166" t="n">
        <f aca="false">'1-ToM-Requirements'!A33</f>
        <v>27</v>
      </c>
      <c r="B33" s="168" t="str">
        <f aca="false">'1-ToM-Requirements'!B33</f>
        <v>SEL2 Single Mover PR-LI-DS</v>
      </c>
      <c r="C33" s="168" t="str">
        <f aca="false">'1-ToM-Requirements'!C33</f>
        <v>SG2SM:MC-RotX-03</v>
      </c>
      <c r="D33" s="169" t="str">
        <f aca="false">'1-ToM-Requirements'!E33</f>
        <v>Adjustable Support Structure (SEL2)</v>
      </c>
      <c r="E33" s="201"/>
      <c r="F33" s="202"/>
      <c r="G33" s="117"/>
      <c r="H33" s="201"/>
      <c r="I33" s="202"/>
      <c r="J33" s="202"/>
      <c r="K33" s="202"/>
      <c r="L33" s="202"/>
      <c r="M33" s="202"/>
      <c r="N33" s="202"/>
      <c r="O33" s="202"/>
      <c r="P33" s="202"/>
      <c r="Q33" s="202"/>
      <c r="R33" s="202"/>
      <c r="S33" s="117"/>
      <c r="T33" s="201"/>
      <c r="U33" s="202"/>
      <c r="V33" s="202"/>
      <c r="W33" s="202"/>
      <c r="X33" s="202"/>
      <c r="Y33" s="202"/>
      <c r="Z33" s="202"/>
      <c r="AA33" s="202"/>
      <c r="AB33" s="202"/>
      <c r="AC33" s="202"/>
      <c r="AD33" s="202"/>
      <c r="AE33" s="202"/>
      <c r="AF33" s="201"/>
      <c r="AG33" s="202"/>
      <c r="AH33" s="202"/>
      <c r="AI33" s="202"/>
      <c r="AJ33" s="202"/>
      <c r="AK33" s="202"/>
      <c r="AL33" s="202"/>
      <c r="AM33" s="202"/>
      <c r="AN33" s="202"/>
      <c r="AO33" s="202"/>
      <c r="AP33" s="202"/>
      <c r="AQ33" s="117"/>
      <c r="AR33" s="117"/>
      <c r="AS33" s="121"/>
    </row>
    <row r="34" customFormat="false" ht="30" hidden="false" customHeight="true" outlineLevel="0" collapsed="false">
      <c r="A34" s="166" t="n">
        <f aca="false">'1-ToM-Requirements'!A34</f>
        <v>28</v>
      </c>
      <c r="B34" s="168" t="str">
        <f aca="false">'1-ToM-Requirements'!B34</f>
        <v>SEL2 Double Mover PR-LI-US-1</v>
      </c>
      <c r="C34" s="168" t="str">
        <f aca="false">'1-ToM-Requirements'!C34</f>
        <v>SG2DM:MC-RotX-01</v>
      </c>
      <c r="D34" s="169" t="str">
        <f aca="false">'1-ToM-Requirements'!E34</f>
        <v>Adjustable Support Structure (SEL2)</v>
      </c>
      <c r="E34" s="201"/>
      <c r="F34" s="202"/>
      <c r="G34" s="117"/>
      <c r="H34" s="201"/>
      <c r="I34" s="202"/>
      <c r="J34" s="202"/>
      <c r="K34" s="202"/>
      <c r="L34" s="202"/>
      <c r="M34" s="202"/>
      <c r="N34" s="202"/>
      <c r="O34" s="202"/>
      <c r="P34" s="202"/>
      <c r="Q34" s="202"/>
      <c r="R34" s="202"/>
      <c r="S34" s="117"/>
      <c r="T34" s="201"/>
      <c r="U34" s="202"/>
      <c r="V34" s="202"/>
      <c r="W34" s="202"/>
      <c r="X34" s="202"/>
      <c r="Y34" s="202"/>
      <c r="Z34" s="202"/>
      <c r="AA34" s="202"/>
      <c r="AB34" s="202"/>
      <c r="AC34" s="202"/>
      <c r="AD34" s="202"/>
      <c r="AE34" s="202"/>
      <c r="AF34" s="201"/>
      <c r="AG34" s="202"/>
      <c r="AH34" s="202"/>
      <c r="AI34" s="202"/>
      <c r="AJ34" s="202"/>
      <c r="AK34" s="202"/>
      <c r="AL34" s="202"/>
      <c r="AM34" s="202"/>
      <c r="AN34" s="202"/>
      <c r="AO34" s="202"/>
      <c r="AP34" s="202"/>
      <c r="AQ34" s="117"/>
      <c r="AR34" s="117"/>
      <c r="AS34" s="121"/>
    </row>
    <row r="35" customFormat="false" ht="30" hidden="false" customHeight="true" outlineLevel="0" collapsed="false">
      <c r="A35" s="166" t="n">
        <f aca="false">'1-ToM-Requirements'!A35</f>
        <v>29</v>
      </c>
      <c r="B35" s="168" t="str">
        <f aca="false">'1-ToM-Requirements'!B35</f>
        <v>SEL2 Double Mover PR-LI-US-2</v>
      </c>
      <c r="C35" s="168" t="str">
        <f aca="false">'1-ToM-Requirements'!C35</f>
        <v>SG2DM:MC-RotX-02</v>
      </c>
      <c r="D35" s="169" t="str">
        <f aca="false">'1-ToM-Requirements'!E35</f>
        <v>Adjustable Support Structure (SEL2)</v>
      </c>
      <c r="E35" s="201"/>
      <c r="F35" s="202"/>
      <c r="G35" s="117"/>
      <c r="H35" s="201"/>
      <c r="I35" s="202"/>
      <c r="J35" s="202"/>
      <c r="K35" s="202"/>
      <c r="L35" s="202"/>
      <c r="M35" s="202"/>
      <c r="N35" s="202"/>
      <c r="O35" s="202"/>
      <c r="P35" s="202"/>
      <c r="Q35" s="202"/>
      <c r="R35" s="202"/>
      <c r="S35" s="117"/>
      <c r="T35" s="201"/>
      <c r="U35" s="202"/>
      <c r="V35" s="202"/>
      <c r="W35" s="202"/>
      <c r="X35" s="202"/>
      <c r="Y35" s="202"/>
      <c r="Z35" s="202"/>
      <c r="AA35" s="202"/>
      <c r="AB35" s="202"/>
      <c r="AC35" s="202"/>
      <c r="AD35" s="202"/>
      <c r="AE35" s="202"/>
      <c r="AF35" s="201"/>
      <c r="AG35" s="202"/>
      <c r="AH35" s="202"/>
      <c r="AI35" s="202"/>
      <c r="AJ35" s="202"/>
      <c r="AK35" s="202"/>
      <c r="AL35" s="202"/>
      <c r="AM35" s="202"/>
      <c r="AN35" s="202"/>
      <c r="AO35" s="202"/>
      <c r="AP35" s="202"/>
      <c r="AQ35" s="117"/>
      <c r="AR35" s="117"/>
      <c r="AS35" s="121"/>
    </row>
    <row r="36" customFormat="false" ht="30" hidden="false" customHeight="true" outlineLevel="0" collapsed="false">
      <c r="A36" s="166" t="n">
        <f aca="false">'1-ToM-Requirements'!A36</f>
        <v>30</v>
      </c>
      <c r="B36" s="168" t="str">
        <f aca="false">'1-ToM-Requirements'!B36</f>
        <v>SEL2 Horizontal Mover</v>
      </c>
      <c r="C36" s="168" t="str">
        <f aca="false">'1-ToM-Requirements'!C36</f>
        <v>SG2Mv:MC-LinX-01</v>
      </c>
      <c r="D36" s="169" t="str">
        <f aca="false">'1-ToM-Requirements'!E36</f>
        <v>Adjustable Support Structure (SEL2)</v>
      </c>
      <c r="E36" s="201"/>
      <c r="F36" s="202"/>
      <c r="G36" s="117"/>
      <c r="H36" s="201"/>
      <c r="I36" s="202"/>
      <c r="J36" s="202"/>
      <c r="K36" s="202"/>
      <c r="L36" s="202"/>
      <c r="M36" s="202"/>
      <c r="N36" s="202"/>
      <c r="O36" s="202"/>
      <c r="P36" s="202"/>
      <c r="Q36" s="202"/>
      <c r="R36" s="202"/>
      <c r="S36" s="117"/>
      <c r="T36" s="201"/>
      <c r="U36" s="202"/>
      <c r="V36" s="202"/>
      <c r="W36" s="202"/>
      <c r="X36" s="202"/>
      <c r="Y36" s="202"/>
      <c r="Z36" s="202"/>
      <c r="AA36" s="202"/>
      <c r="AB36" s="202"/>
      <c r="AC36" s="202"/>
      <c r="AD36" s="202"/>
      <c r="AE36" s="202"/>
      <c r="AF36" s="201"/>
      <c r="AG36" s="202"/>
      <c r="AH36" s="202"/>
      <c r="AI36" s="202"/>
      <c r="AJ36" s="202"/>
      <c r="AK36" s="202"/>
      <c r="AL36" s="202"/>
      <c r="AM36" s="202"/>
      <c r="AN36" s="202"/>
      <c r="AO36" s="202"/>
      <c r="AP36" s="202"/>
      <c r="AQ36" s="117"/>
      <c r="AR36" s="117"/>
      <c r="AS36" s="121"/>
    </row>
    <row r="37" customFormat="false" ht="30" hidden="false" customHeight="true" outlineLevel="0" collapsed="false">
      <c r="A37" s="166" t="n">
        <f aca="false">'1-ToM-Requirements'!A37</f>
        <v>31</v>
      </c>
      <c r="B37" s="168" t="str">
        <f aca="false">'1-ToM-Requirements'!B37</f>
        <v>SEL2 Robot / Position</v>
      </c>
      <c r="C37" s="168" t="str">
        <f aca="false">'1-ToM-Requirements'!C37</f>
        <v>SG2Rb:MC-LinX-01</v>
      </c>
      <c r="D37" s="169" t="str">
        <f aca="false">'1-ToM-Requirements'!E37</f>
        <v>Mirror Adjustment Robot (SEL2)</v>
      </c>
      <c r="E37" s="201"/>
      <c r="F37" s="202"/>
      <c r="G37" s="117"/>
      <c r="H37" s="201"/>
      <c r="I37" s="202"/>
      <c r="J37" s="202"/>
      <c r="K37" s="202"/>
      <c r="L37" s="202"/>
      <c r="M37" s="202"/>
      <c r="N37" s="202"/>
      <c r="O37" s="202"/>
      <c r="P37" s="202"/>
      <c r="Q37" s="202"/>
      <c r="R37" s="202"/>
      <c r="S37" s="117"/>
      <c r="T37" s="201"/>
      <c r="U37" s="202"/>
      <c r="V37" s="202"/>
      <c r="W37" s="202"/>
      <c r="X37" s="202"/>
      <c r="Y37" s="202"/>
      <c r="Z37" s="202"/>
      <c r="AA37" s="202"/>
      <c r="AB37" s="202"/>
      <c r="AC37" s="202"/>
      <c r="AD37" s="202"/>
      <c r="AE37" s="202"/>
      <c r="AF37" s="201"/>
      <c r="AG37" s="202"/>
      <c r="AH37" s="202"/>
      <c r="AI37" s="202"/>
      <c r="AJ37" s="202"/>
      <c r="AK37" s="202"/>
      <c r="AL37" s="202"/>
      <c r="AM37" s="202"/>
      <c r="AN37" s="202"/>
      <c r="AO37" s="202"/>
      <c r="AP37" s="202"/>
      <c r="AQ37" s="117"/>
      <c r="AR37" s="117"/>
      <c r="AS37" s="121"/>
    </row>
    <row r="38" customFormat="false" ht="30" hidden="false" customHeight="true" outlineLevel="0" collapsed="false">
      <c r="A38" s="166" t="n">
        <f aca="false">'1-ToM-Requirements'!A38</f>
        <v>32</v>
      </c>
      <c r="B38" s="168" t="str">
        <f aca="false">'1-ToM-Requirements'!B38</f>
        <v>SEL2 Robot / Vertical</v>
      </c>
      <c r="C38" s="168" t="str">
        <f aca="false">'1-ToM-Requirements'!C38</f>
        <v>SG2Rb:MC-LinZ-01</v>
      </c>
      <c r="D38" s="169" t="str">
        <f aca="false">'1-ToM-Requirements'!E38</f>
        <v>Mirror Adjustment Robot (SEL2)</v>
      </c>
      <c r="E38" s="201"/>
      <c r="F38" s="202"/>
      <c r="G38" s="117"/>
      <c r="H38" s="201"/>
      <c r="I38" s="202"/>
      <c r="J38" s="202"/>
      <c r="K38" s="202"/>
      <c r="L38" s="202"/>
      <c r="M38" s="202"/>
      <c r="N38" s="202"/>
      <c r="O38" s="202"/>
      <c r="P38" s="202"/>
      <c r="Q38" s="202"/>
      <c r="R38" s="202"/>
      <c r="S38" s="117"/>
      <c r="T38" s="201"/>
      <c r="U38" s="202"/>
      <c r="V38" s="202"/>
      <c r="W38" s="202"/>
      <c r="X38" s="202"/>
      <c r="Y38" s="202"/>
      <c r="Z38" s="202"/>
      <c r="AA38" s="202"/>
      <c r="AB38" s="202"/>
      <c r="AC38" s="202"/>
      <c r="AD38" s="202"/>
      <c r="AE38" s="202"/>
      <c r="AF38" s="201"/>
      <c r="AG38" s="202"/>
      <c r="AH38" s="202"/>
      <c r="AI38" s="202"/>
      <c r="AJ38" s="202"/>
      <c r="AK38" s="202"/>
      <c r="AL38" s="202"/>
      <c r="AM38" s="202"/>
      <c r="AN38" s="202"/>
      <c r="AO38" s="202"/>
      <c r="AP38" s="202"/>
      <c r="AQ38" s="117"/>
      <c r="AR38" s="117"/>
      <c r="AS38" s="121"/>
    </row>
    <row r="39" customFormat="false" ht="30" hidden="false" customHeight="true" outlineLevel="0" collapsed="false">
      <c r="A39" s="166" t="n">
        <f aca="false">'1-ToM-Requirements'!A39</f>
        <v>33</v>
      </c>
      <c r="B39" s="168" t="str">
        <f aca="false">'1-ToM-Requirements'!B39</f>
        <v>SEL2 Driver 1 / Approach</v>
      </c>
      <c r="C39" s="168" t="str">
        <f aca="false">'1-ToM-Requirements'!C39</f>
        <v>SG2Rb:MC-LinY-01</v>
      </c>
      <c r="D39" s="169" t="str">
        <f aca="false">'1-ToM-Requirements'!E39</f>
        <v>Mirror Adjustment Robot (SEL2)</v>
      </c>
      <c r="E39" s="201"/>
      <c r="F39" s="202"/>
      <c r="G39" s="117"/>
      <c r="H39" s="201"/>
      <c r="I39" s="202"/>
      <c r="J39" s="202"/>
      <c r="K39" s="202"/>
      <c r="L39" s="202"/>
      <c r="M39" s="202"/>
      <c r="N39" s="202"/>
      <c r="O39" s="202"/>
      <c r="P39" s="202"/>
      <c r="Q39" s="202"/>
      <c r="R39" s="202"/>
      <c r="S39" s="117"/>
      <c r="T39" s="201"/>
      <c r="U39" s="202"/>
      <c r="V39" s="202"/>
      <c r="W39" s="202"/>
      <c r="X39" s="202"/>
      <c r="Y39" s="202"/>
      <c r="Z39" s="202"/>
      <c r="AA39" s="202"/>
      <c r="AB39" s="202"/>
      <c r="AC39" s="202"/>
      <c r="AD39" s="202"/>
      <c r="AE39" s="202"/>
      <c r="AF39" s="201"/>
      <c r="AG39" s="202"/>
      <c r="AH39" s="202"/>
      <c r="AI39" s="202"/>
      <c r="AJ39" s="202"/>
      <c r="AK39" s="202"/>
      <c r="AL39" s="202"/>
      <c r="AM39" s="202"/>
      <c r="AN39" s="202"/>
      <c r="AO39" s="202"/>
      <c r="AP39" s="202"/>
      <c r="AQ39" s="117"/>
      <c r="AR39" s="117"/>
      <c r="AS39" s="121"/>
    </row>
    <row r="40" customFormat="false" ht="30" hidden="false" customHeight="true" outlineLevel="0" collapsed="false">
      <c r="A40" s="166" t="n">
        <f aca="false">'1-ToM-Requirements'!A40</f>
        <v>34</v>
      </c>
      <c r="B40" s="168" t="str">
        <f aca="false">'1-ToM-Requirements'!B40</f>
        <v>SEL2 Driver 1 / Adjust</v>
      </c>
      <c r="C40" s="168" t="str">
        <f aca="false">'1-ToM-Requirements'!C40</f>
        <v>SG2Rb:MC-RotY-01</v>
      </c>
      <c r="D40" s="169" t="str">
        <f aca="false">'1-ToM-Requirements'!E40</f>
        <v>Mirror Adjustment Robot (SEL2)</v>
      </c>
      <c r="E40" s="201"/>
      <c r="F40" s="202"/>
      <c r="G40" s="117"/>
      <c r="H40" s="201"/>
      <c r="I40" s="202"/>
      <c r="J40" s="202"/>
      <c r="K40" s="202"/>
      <c r="L40" s="202"/>
      <c r="M40" s="202"/>
      <c r="N40" s="202"/>
      <c r="O40" s="202"/>
      <c r="P40" s="202"/>
      <c r="Q40" s="202"/>
      <c r="R40" s="202"/>
      <c r="S40" s="117"/>
      <c r="T40" s="201"/>
      <c r="U40" s="202"/>
      <c r="V40" s="202"/>
      <c r="W40" s="202"/>
      <c r="X40" s="202"/>
      <c r="Y40" s="202"/>
      <c r="Z40" s="202"/>
      <c r="AA40" s="202"/>
      <c r="AB40" s="202"/>
      <c r="AC40" s="202"/>
      <c r="AD40" s="202"/>
      <c r="AE40" s="202"/>
      <c r="AF40" s="201"/>
      <c r="AG40" s="202"/>
      <c r="AH40" s="202"/>
      <c r="AI40" s="202"/>
      <c r="AJ40" s="202"/>
      <c r="AK40" s="202"/>
      <c r="AL40" s="202"/>
      <c r="AM40" s="202"/>
      <c r="AN40" s="202"/>
      <c r="AO40" s="202"/>
      <c r="AP40" s="202"/>
      <c r="AQ40" s="117"/>
      <c r="AR40" s="117"/>
      <c r="AS40" s="121"/>
    </row>
    <row r="41" customFormat="false" ht="30" hidden="false" customHeight="true" outlineLevel="0" collapsed="false">
      <c r="A41" s="166" t="n">
        <f aca="false">'1-ToM-Requirements'!A41</f>
        <v>35</v>
      </c>
      <c r="B41" s="168" t="str">
        <f aca="false">'1-ToM-Requirements'!B41</f>
        <v>SEL2 Driver 2 / Approach</v>
      </c>
      <c r="C41" s="168" t="str">
        <f aca="false">'1-ToM-Requirements'!C41</f>
        <v>SG2Rb:MC-LinY-02</v>
      </c>
      <c r="D41" s="169" t="str">
        <f aca="false">'1-ToM-Requirements'!E41</f>
        <v>Mirror Adjustment Robot (SEL2)</v>
      </c>
      <c r="E41" s="201"/>
      <c r="F41" s="202"/>
      <c r="G41" s="117"/>
      <c r="H41" s="201"/>
      <c r="I41" s="202"/>
      <c r="J41" s="202"/>
      <c r="K41" s="202"/>
      <c r="L41" s="202"/>
      <c r="M41" s="202"/>
      <c r="N41" s="202"/>
      <c r="O41" s="202"/>
      <c r="P41" s="202"/>
      <c r="Q41" s="202"/>
      <c r="R41" s="202"/>
      <c r="S41" s="117"/>
      <c r="T41" s="201"/>
      <c r="U41" s="202"/>
      <c r="V41" s="202"/>
      <c r="W41" s="202"/>
      <c r="X41" s="202"/>
      <c r="Y41" s="202"/>
      <c r="Z41" s="202"/>
      <c r="AA41" s="202"/>
      <c r="AB41" s="202"/>
      <c r="AC41" s="202"/>
      <c r="AD41" s="202"/>
      <c r="AE41" s="202"/>
      <c r="AF41" s="201"/>
      <c r="AG41" s="202"/>
      <c r="AH41" s="202"/>
      <c r="AI41" s="202"/>
      <c r="AJ41" s="202"/>
      <c r="AK41" s="202"/>
      <c r="AL41" s="202"/>
      <c r="AM41" s="202"/>
      <c r="AN41" s="202"/>
      <c r="AO41" s="202"/>
      <c r="AP41" s="202"/>
      <c r="AQ41" s="117"/>
      <c r="AR41" s="117"/>
      <c r="AS41" s="121"/>
    </row>
    <row r="42" customFormat="false" ht="30" hidden="false" customHeight="true" outlineLevel="0" collapsed="false">
      <c r="A42" s="166" t="n">
        <f aca="false">'1-ToM-Requirements'!A42</f>
        <v>36</v>
      </c>
      <c r="B42" s="168" t="str">
        <f aca="false">'1-ToM-Requirements'!B42</f>
        <v>SEL2 Driver 2 / Adjust</v>
      </c>
      <c r="C42" s="168" t="str">
        <f aca="false">'1-ToM-Requirements'!C42</f>
        <v>SG2Rb:MC-RotY-02</v>
      </c>
      <c r="D42" s="169" t="str">
        <f aca="false">'1-ToM-Requirements'!E42</f>
        <v>Mirror Adjustment Robot (SEL2)</v>
      </c>
      <c r="E42" s="201"/>
      <c r="F42" s="202"/>
      <c r="G42" s="117"/>
      <c r="H42" s="201"/>
      <c r="I42" s="202"/>
      <c r="J42" s="202"/>
      <c r="K42" s="202"/>
      <c r="L42" s="202"/>
      <c r="M42" s="202"/>
      <c r="N42" s="202"/>
      <c r="O42" s="202"/>
      <c r="P42" s="202"/>
      <c r="Q42" s="202"/>
      <c r="R42" s="202"/>
      <c r="S42" s="117"/>
      <c r="T42" s="201"/>
      <c r="U42" s="202"/>
      <c r="V42" s="202"/>
      <c r="W42" s="202"/>
      <c r="X42" s="202"/>
      <c r="Y42" s="202"/>
      <c r="Z42" s="202"/>
      <c r="AA42" s="202"/>
      <c r="AB42" s="202"/>
      <c r="AC42" s="202"/>
      <c r="AD42" s="202"/>
      <c r="AE42" s="202"/>
      <c r="AF42" s="201"/>
      <c r="AG42" s="202"/>
      <c r="AH42" s="202"/>
      <c r="AI42" s="202"/>
      <c r="AJ42" s="202"/>
      <c r="AK42" s="202"/>
      <c r="AL42" s="202"/>
      <c r="AM42" s="202"/>
      <c r="AN42" s="202"/>
      <c r="AO42" s="202"/>
      <c r="AP42" s="202"/>
      <c r="AQ42" s="117"/>
      <c r="AR42" s="117"/>
      <c r="AS42" s="121"/>
    </row>
    <row r="43" customFormat="false" ht="30" hidden="false" customHeight="true" outlineLevel="0" collapsed="false">
      <c r="A43" s="166" t="n">
        <f aca="false">'1-ToM-Requirements'!A43</f>
        <v>37</v>
      </c>
      <c r="B43" s="168" t="str">
        <f aca="false">'1-ToM-Requirements'!B43</f>
        <v>SEL2 Cart / Position</v>
      </c>
      <c r="C43" s="168" t="str">
        <f aca="false">'1-ToM-Requirements'!C43</f>
        <v>SG2Ct:MC-LinX-01</v>
      </c>
      <c r="D43" s="169" t="str">
        <f aca="false">'1-ToM-Requirements'!E43</f>
        <v>Mirror Measurement Cart (SEL2)</v>
      </c>
      <c r="E43" s="201"/>
      <c r="F43" s="202"/>
      <c r="G43" s="117"/>
      <c r="H43" s="201"/>
      <c r="I43" s="202"/>
      <c r="J43" s="202"/>
      <c r="K43" s="202"/>
      <c r="L43" s="202"/>
      <c r="M43" s="202"/>
      <c r="N43" s="202"/>
      <c r="O43" s="202"/>
      <c r="P43" s="202"/>
      <c r="Q43" s="202"/>
      <c r="R43" s="202"/>
      <c r="S43" s="117"/>
      <c r="T43" s="201"/>
      <c r="U43" s="202"/>
      <c r="V43" s="202"/>
      <c r="W43" s="202"/>
      <c r="X43" s="202"/>
      <c r="Y43" s="202"/>
      <c r="Z43" s="202"/>
      <c r="AA43" s="202"/>
      <c r="AB43" s="202"/>
      <c r="AC43" s="202"/>
      <c r="AD43" s="202"/>
      <c r="AE43" s="202"/>
      <c r="AF43" s="201"/>
      <c r="AG43" s="202"/>
      <c r="AH43" s="202"/>
      <c r="AI43" s="202"/>
      <c r="AJ43" s="202"/>
      <c r="AK43" s="202"/>
      <c r="AL43" s="202"/>
      <c r="AM43" s="202"/>
      <c r="AN43" s="202"/>
      <c r="AO43" s="202"/>
      <c r="AP43" s="202"/>
      <c r="AQ43" s="117"/>
      <c r="AR43" s="117"/>
      <c r="AS43" s="121"/>
    </row>
    <row r="44" customFormat="false" ht="30" hidden="false" customHeight="true" outlineLevel="0" collapsed="false">
      <c r="A44" s="166" t="n">
        <f aca="false">'1-ToM-Requirements'!A44</f>
        <v>38</v>
      </c>
      <c r="B44" s="168" t="str">
        <f aca="false">'1-ToM-Requirements'!B44</f>
        <v>SEL2 Cart / Approach</v>
      </c>
      <c r="C44" s="168" t="str">
        <f aca="false">'1-ToM-Requirements'!C44</f>
        <v>SG2Ct:MC-RotZ-01</v>
      </c>
      <c r="D44" s="169" t="str">
        <f aca="false">'1-ToM-Requirements'!E44</f>
        <v>Mirror Measurement Cart (SEL2)</v>
      </c>
      <c r="E44" s="201"/>
      <c r="F44" s="202"/>
      <c r="G44" s="117"/>
      <c r="H44" s="201"/>
      <c r="I44" s="202"/>
      <c r="J44" s="202"/>
      <c r="K44" s="202"/>
      <c r="L44" s="202"/>
      <c r="M44" s="202"/>
      <c r="N44" s="202"/>
      <c r="O44" s="202"/>
      <c r="P44" s="202"/>
      <c r="Q44" s="202"/>
      <c r="R44" s="202"/>
      <c r="S44" s="117"/>
      <c r="T44" s="201"/>
      <c r="U44" s="202"/>
      <c r="V44" s="202"/>
      <c r="W44" s="202"/>
      <c r="X44" s="202"/>
      <c r="Y44" s="202"/>
      <c r="Z44" s="202"/>
      <c r="AA44" s="202"/>
      <c r="AB44" s="202"/>
      <c r="AC44" s="202"/>
      <c r="AD44" s="202"/>
      <c r="AE44" s="202"/>
      <c r="AF44" s="201"/>
      <c r="AG44" s="202"/>
      <c r="AH44" s="202"/>
      <c r="AI44" s="202"/>
      <c r="AJ44" s="202"/>
      <c r="AK44" s="202"/>
      <c r="AL44" s="202"/>
      <c r="AM44" s="202"/>
      <c r="AN44" s="202"/>
      <c r="AO44" s="202"/>
      <c r="AP44" s="202"/>
      <c r="AQ44" s="117"/>
      <c r="AR44" s="117"/>
      <c r="AS44" s="121"/>
    </row>
    <row r="45" customFormat="false" ht="30" hidden="false" customHeight="true" outlineLevel="0" collapsed="false">
      <c r="A45" s="166" t="n">
        <f aca="false">'1-ToM-Requirements'!A45</f>
        <v>39</v>
      </c>
      <c r="B45" s="168" t="str">
        <f aca="false">'1-ToM-Requirements'!B45</f>
        <v>Sample Slit Set- Left Blade</v>
      </c>
      <c r="C45" s="168" t="str">
        <f aca="false">'1-ToM-Requirements'!C45</f>
        <v>SpSl:MC-SlYp</v>
      </c>
      <c r="D45" s="169" t="str">
        <f aca="false">'1-ToM-Requirements'!E45</f>
        <v>Sample Slit System</v>
      </c>
      <c r="E45" s="201"/>
      <c r="F45" s="202"/>
      <c r="G45" s="117"/>
      <c r="H45" s="201"/>
      <c r="I45" s="202"/>
      <c r="J45" s="202"/>
      <c r="K45" s="202"/>
      <c r="L45" s="202"/>
      <c r="M45" s="202"/>
      <c r="N45" s="202"/>
      <c r="O45" s="202"/>
      <c r="P45" s="202"/>
      <c r="Q45" s="202"/>
      <c r="R45" s="202"/>
      <c r="S45" s="117"/>
      <c r="T45" s="201"/>
      <c r="U45" s="202"/>
      <c r="V45" s="202"/>
      <c r="W45" s="202"/>
      <c r="X45" s="202"/>
      <c r="Y45" s="202"/>
      <c r="Z45" s="202"/>
      <c r="AA45" s="202"/>
      <c r="AB45" s="202"/>
      <c r="AC45" s="202"/>
      <c r="AD45" s="202"/>
      <c r="AE45" s="202"/>
      <c r="AF45" s="201"/>
      <c r="AG45" s="202"/>
      <c r="AH45" s="202"/>
      <c r="AI45" s="202"/>
      <c r="AJ45" s="202"/>
      <c r="AK45" s="202"/>
      <c r="AL45" s="202"/>
      <c r="AM45" s="202"/>
      <c r="AN45" s="202"/>
      <c r="AO45" s="202"/>
      <c r="AP45" s="202"/>
      <c r="AQ45" s="117"/>
      <c r="AR45" s="117"/>
      <c r="AS45" s="121"/>
    </row>
    <row r="46" customFormat="false" ht="30" hidden="false" customHeight="true" outlineLevel="0" collapsed="false">
      <c r="A46" s="166" t="n">
        <f aca="false">'1-ToM-Requirements'!A46</f>
        <v>40</v>
      </c>
      <c r="B46" s="168" t="str">
        <f aca="false">'1-ToM-Requirements'!B46</f>
        <v>Sample Slit Set - Right Blade</v>
      </c>
      <c r="C46" s="168" t="str">
        <f aca="false">'1-ToM-Requirements'!C46</f>
        <v>SpSl:MC-SlYm</v>
      </c>
      <c r="D46" s="169" t="str">
        <f aca="false">'1-ToM-Requirements'!E46</f>
        <v>Sample Slit System</v>
      </c>
      <c r="E46" s="201"/>
      <c r="F46" s="202"/>
      <c r="G46" s="117"/>
      <c r="H46" s="201"/>
      <c r="I46" s="202"/>
      <c r="J46" s="202"/>
      <c r="K46" s="202"/>
      <c r="L46" s="202"/>
      <c r="M46" s="202"/>
      <c r="N46" s="202"/>
      <c r="O46" s="202"/>
      <c r="P46" s="202"/>
      <c r="Q46" s="202"/>
      <c r="R46" s="202"/>
      <c r="S46" s="117"/>
      <c r="T46" s="201"/>
      <c r="U46" s="202"/>
      <c r="V46" s="202"/>
      <c r="W46" s="202"/>
      <c r="X46" s="202"/>
      <c r="Y46" s="202"/>
      <c r="Z46" s="202"/>
      <c r="AA46" s="202"/>
      <c r="AB46" s="202"/>
      <c r="AC46" s="202"/>
      <c r="AD46" s="202"/>
      <c r="AE46" s="202"/>
      <c r="AF46" s="201"/>
      <c r="AG46" s="202"/>
      <c r="AH46" s="202"/>
      <c r="AI46" s="202"/>
      <c r="AJ46" s="202"/>
      <c r="AK46" s="202"/>
      <c r="AL46" s="202"/>
      <c r="AM46" s="202"/>
      <c r="AN46" s="202"/>
      <c r="AO46" s="202"/>
      <c r="AP46" s="202"/>
      <c r="AQ46" s="117"/>
      <c r="AR46" s="117"/>
      <c r="AS46" s="121"/>
    </row>
    <row r="47" customFormat="false" ht="30" hidden="false" customHeight="true" outlineLevel="0" collapsed="false">
      <c r="A47" s="166" t="n">
        <f aca="false">'1-ToM-Requirements'!A47</f>
        <v>41</v>
      </c>
      <c r="B47" s="168" t="str">
        <f aca="false">'1-ToM-Requirements'!B47</f>
        <v>Sample Slit Set- Upper Blade</v>
      </c>
      <c r="C47" s="168" t="str">
        <f aca="false">'1-ToM-Requirements'!C47</f>
        <v>SpSl:MC-SlZp</v>
      </c>
      <c r="D47" s="169" t="str">
        <f aca="false">'1-ToM-Requirements'!E47</f>
        <v>Sample Slit System</v>
      </c>
      <c r="E47" s="201"/>
      <c r="F47" s="202"/>
      <c r="G47" s="117"/>
      <c r="H47" s="201"/>
      <c r="I47" s="202"/>
      <c r="J47" s="202"/>
      <c r="K47" s="202"/>
      <c r="L47" s="202"/>
      <c r="M47" s="202"/>
      <c r="N47" s="202"/>
      <c r="O47" s="202"/>
      <c r="P47" s="202"/>
      <c r="Q47" s="202"/>
      <c r="R47" s="202"/>
      <c r="S47" s="117"/>
      <c r="T47" s="201"/>
      <c r="U47" s="202"/>
      <c r="V47" s="202"/>
      <c r="W47" s="202"/>
      <c r="X47" s="202"/>
      <c r="Y47" s="202"/>
      <c r="Z47" s="202"/>
      <c r="AA47" s="202"/>
      <c r="AB47" s="202"/>
      <c r="AC47" s="202"/>
      <c r="AD47" s="202"/>
      <c r="AE47" s="202"/>
      <c r="AF47" s="201"/>
      <c r="AG47" s="202"/>
      <c r="AH47" s="202"/>
      <c r="AI47" s="202"/>
      <c r="AJ47" s="202"/>
      <c r="AK47" s="202"/>
      <c r="AL47" s="202"/>
      <c r="AM47" s="202"/>
      <c r="AN47" s="202"/>
      <c r="AO47" s="202"/>
      <c r="AP47" s="202"/>
      <c r="AQ47" s="117"/>
      <c r="AR47" s="117"/>
      <c r="AS47" s="121"/>
    </row>
    <row r="48" customFormat="false" ht="30" hidden="false" customHeight="true" outlineLevel="0" collapsed="false">
      <c r="A48" s="166" t="n">
        <f aca="false">'1-ToM-Requirements'!A48</f>
        <v>42</v>
      </c>
      <c r="B48" s="168" t="str">
        <f aca="false">'1-ToM-Requirements'!B48</f>
        <v>Sample Slit Set - Lower Blade</v>
      </c>
      <c r="C48" s="168" t="str">
        <f aca="false">'1-ToM-Requirements'!C48</f>
        <v>SpSl:MC-SlZm</v>
      </c>
      <c r="D48" s="169" t="str">
        <f aca="false">'1-ToM-Requirements'!E48</f>
        <v>Sample Slit System</v>
      </c>
      <c r="E48" s="201"/>
      <c r="F48" s="202"/>
      <c r="G48" s="117"/>
      <c r="H48" s="201"/>
      <c r="I48" s="202"/>
      <c r="J48" s="202"/>
      <c r="K48" s="202"/>
      <c r="L48" s="202"/>
      <c r="M48" s="202"/>
      <c r="N48" s="202"/>
      <c r="O48" s="202"/>
      <c r="P48" s="202"/>
      <c r="Q48" s="202"/>
      <c r="R48" s="202"/>
      <c r="S48" s="117"/>
      <c r="T48" s="201"/>
      <c r="U48" s="202"/>
      <c r="V48" s="202"/>
      <c r="W48" s="202"/>
      <c r="X48" s="202"/>
      <c r="Y48" s="202"/>
      <c r="Z48" s="202"/>
      <c r="AA48" s="202"/>
      <c r="AB48" s="202"/>
      <c r="AC48" s="202"/>
      <c r="AD48" s="202"/>
      <c r="AE48" s="202"/>
      <c r="AF48" s="201"/>
      <c r="AG48" s="202"/>
      <c r="AH48" s="202"/>
      <c r="AI48" s="202"/>
      <c r="AJ48" s="202"/>
      <c r="AK48" s="202"/>
      <c r="AL48" s="202"/>
      <c r="AM48" s="202"/>
      <c r="AN48" s="202"/>
      <c r="AO48" s="202"/>
      <c r="AP48" s="202"/>
      <c r="AQ48" s="117"/>
      <c r="AR48" s="117"/>
      <c r="AS48" s="121"/>
    </row>
    <row r="49" customFormat="false" ht="30" hidden="false" customHeight="true" outlineLevel="0" collapsed="false">
      <c r="A49" s="166" t="n">
        <f aca="false">'1-ToM-Requirements'!A49</f>
        <v>43</v>
      </c>
      <c r="B49" s="168" t="str">
        <f aca="false">'1-ToM-Requirements'!B49</f>
        <v>Sample Lateral Adjustment</v>
      </c>
      <c r="C49" s="168" t="str">
        <f aca="false">'1-ToM-Requirements'!C49</f>
        <v>SpLin:MC-LinY-01</v>
      </c>
      <c r="D49" s="169" t="str">
        <f aca="false">'1-ToM-Requirements'!E49</f>
        <v>Y-Adjustment stage (Sample + Detector)</v>
      </c>
      <c r="E49" s="201"/>
      <c r="F49" s="202"/>
      <c r="G49" s="117"/>
      <c r="H49" s="201"/>
      <c r="I49" s="202"/>
      <c r="J49" s="202"/>
      <c r="K49" s="202"/>
      <c r="L49" s="202"/>
      <c r="M49" s="202"/>
      <c r="N49" s="202"/>
      <c r="O49" s="202"/>
      <c r="P49" s="202"/>
      <c r="Q49" s="202"/>
      <c r="R49" s="202"/>
      <c r="S49" s="117"/>
      <c r="T49" s="201"/>
      <c r="U49" s="202"/>
      <c r="V49" s="202"/>
      <c r="W49" s="202"/>
      <c r="X49" s="202"/>
      <c r="Y49" s="202"/>
      <c r="Z49" s="202"/>
      <c r="AA49" s="202"/>
      <c r="AB49" s="202"/>
      <c r="AC49" s="202"/>
      <c r="AD49" s="202"/>
      <c r="AE49" s="202"/>
      <c r="AF49" s="201"/>
      <c r="AG49" s="202"/>
      <c r="AH49" s="202"/>
      <c r="AI49" s="202"/>
      <c r="AJ49" s="202"/>
      <c r="AK49" s="202"/>
      <c r="AL49" s="202"/>
      <c r="AM49" s="202"/>
      <c r="AN49" s="202"/>
      <c r="AO49" s="202"/>
      <c r="AP49" s="202"/>
      <c r="AQ49" s="117"/>
      <c r="AR49" s="117"/>
      <c r="AS49" s="121"/>
    </row>
    <row r="50" customFormat="false" ht="30" hidden="false" customHeight="true" outlineLevel="0" collapsed="false">
      <c r="A50" s="166" t="n">
        <f aca="false">'1-ToM-Requirements'!A50</f>
        <v>44</v>
      </c>
      <c r="B50" s="168" t="str">
        <f aca="false">'1-ToM-Requirements'!B50</f>
        <v>Sample Table - Pneumatic Coupling</v>
      </c>
      <c r="C50" s="168" t="str">
        <f aca="false">'1-ToM-Requirements'!C50</f>
        <v>SpCpl:MC-Pne-01</v>
      </c>
      <c r="D50" s="169" t="str">
        <f aca="false">'1-ToM-Requirements'!E50</f>
        <v>Sample Support Structure on Air Pads</v>
      </c>
      <c r="E50" s="201"/>
      <c r="F50" s="202"/>
      <c r="G50" s="117"/>
      <c r="H50" s="201"/>
      <c r="I50" s="202"/>
      <c r="J50" s="202"/>
      <c r="K50" s="202"/>
      <c r="L50" s="202"/>
      <c r="M50" s="202"/>
      <c r="N50" s="202"/>
      <c r="O50" s="202"/>
      <c r="P50" s="202"/>
      <c r="Q50" s="202"/>
      <c r="R50" s="202"/>
      <c r="S50" s="117"/>
      <c r="T50" s="201"/>
      <c r="U50" s="202"/>
      <c r="V50" s="202"/>
      <c r="W50" s="202"/>
      <c r="X50" s="202"/>
      <c r="Y50" s="202"/>
      <c r="Z50" s="202"/>
      <c r="AA50" s="202"/>
      <c r="AB50" s="202"/>
      <c r="AC50" s="202"/>
      <c r="AD50" s="202"/>
      <c r="AE50" s="202"/>
      <c r="AF50" s="201"/>
      <c r="AG50" s="202"/>
      <c r="AH50" s="202"/>
      <c r="AI50" s="202"/>
      <c r="AJ50" s="202"/>
      <c r="AK50" s="202"/>
      <c r="AL50" s="202"/>
      <c r="AM50" s="202"/>
      <c r="AN50" s="202"/>
      <c r="AO50" s="202"/>
      <c r="AP50" s="202"/>
      <c r="AQ50" s="117"/>
      <c r="AR50" s="117"/>
      <c r="AS50" s="121"/>
    </row>
    <row r="51" customFormat="false" ht="30" hidden="false" customHeight="true" outlineLevel="0" collapsed="false">
      <c r="A51" s="166" t="n">
        <f aca="false">'1-ToM-Requirements'!A51</f>
        <v>45</v>
      </c>
      <c r="B51" s="168" t="str">
        <f aca="false">'1-ToM-Requirements'!B51</f>
        <v>Sample Hexapod</v>
      </c>
      <c r="C51" s="168" t="n">
        <f aca="false">'1-ToM-Requirements'!C51</f>
        <v>0</v>
      </c>
      <c r="D51" s="169" t="str">
        <f aca="false">'1-ToM-Requirements'!E51</f>
        <v>Sample Hexapod (L2)</v>
      </c>
      <c r="E51" s="201"/>
      <c r="F51" s="202"/>
      <c r="G51" s="117"/>
      <c r="H51" s="201"/>
      <c r="I51" s="202"/>
      <c r="J51" s="202"/>
      <c r="K51" s="202"/>
      <c r="L51" s="202"/>
      <c r="M51" s="202"/>
      <c r="N51" s="202"/>
      <c r="O51" s="202"/>
      <c r="P51" s="202"/>
      <c r="Q51" s="202"/>
      <c r="R51" s="202"/>
      <c r="S51" s="117"/>
      <c r="T51" s="201"/>
      <c r="U51" s="202"/>
      <c r="V51" s="202"/>
      <c r="W51" s="202"/>
      <c r="X51" s="202"/>
      <c r="Y51" s="202"/>
      <c r="Z51" s="202"/>
      <c r="AA51" s="202"/>
      <c r="AB51" s="202"/>
      <c r="AC51" s="202"/>
      <c r="AD51" s="202"/>
      <c r="AE51" s="202"/>
      <c r="AF51" s="201"/>
      <c r="AG51" s="202"/>
      <c r="AH51" s="202"/>
      <c r="AI51" s="202"/>
      <c r="AJ51" s="202"/>
      <c r="AK51" s="202"/>
      <c r="AL51" s="202"/>
      <c r="AM51" s="202"/>
      <c r="AN51" s="202"/>
      <c r="AO51" s="202"/>
      <c r="AP51" s="202"/>
      <c r="AQ51" s="117"/>
      <c r="AR51" s="117"/>
      <c r="AS51" s="121"/>
    </row>
    <row r="52" customFormat="false" ht="30" hidden="false" customHeight="true" outlineLevel="0" collapsed="false">
      <c r="A52" s="166" t="n">
        <f aca="false">'1-ToM-Requirements'!A52</f>
        <v>46</v>
      </c>
      <c r="B52" s="168" t="str">
        <f aca="false">'1-ToM-Requirements'!B52</f>
        <v>Sample Rotation</v>
      </c>
      <c r="C52" s="168" t="str">
        <f aca="false">'1-ToM-Requirements'!C52</f>
        <v>SpRot:MC-RotZ01</v>
      </c>
      <c r="D52" s="169" t="str">
        <f aca="false">'1-ToM-Requirements'!E52</f>
        <v>Sample Rotation Table</v>
      </c>
      <c r="E52" s="201"/>
      <c r="F52" s="202"/>
      <c r="G52" s="117"/>
      <c r="H52" s="201"/>
      <c r="I52" s="202"/>
      <c r="J52" s="202"/>
      <c r="K52" s="202"/>
      <c r="L52" s="202"/>
      <c r="M52" s="202"/>
      <c r="N52" s="202"/>
      <c r="O52" s="202"/>
      <c r="P52" s="202"/>
      <c r="Q52" s="202"/>
      <c r="R52" s="202"/>
      <c r="S52" s="117"/>
      <c r="T52" s="201"/>
      <c r="U52" s="202"/>
      <c r="V52" s="202"/>
      <c r="W52" s="202"/>
      <c r="X52" s="202"/>
      <c r="Y52" s="202"/>
      <c r="Z52" s="202"/>
      <c r="AA52" s="202"/>
      <c r="AB52" s="202"/>
      <c r="AC52" s="202"/>
      <c r="AD52" s="202"/>
      <c r="AE52" s="202"/>
      <c r="AF52" s="201"/>
      <c r="AG52" s="202"/>
      <c r="AH52" s="202"/>
      <c r="AI52" s="202"/>
      <c r="AJ52" s="202"/>
      <c r="AK52" s="202"/>
      <c r="AL52" s="202"/>
      <c r="AM52" s="202"/>
      <c r="AN52" s="202"/>
      <c r="AO52" s="202"/>
      <c r="AP52" s="202"/>
      <c r="AQ52" s="117"/>
      <c r="AR52" s="117"/>
      <c r="AS52" s="121"/>
    </row>
    <row r="53" customFormat="false" ht="30" hidden="false" customHeight="true" outlineLevel="0" collapsed="false">
      <c r="A53" s="166" t="n">
        <f aca="false">'1-ToM-Requirements'!A53</f>
        <v>47</v>
      </c>
      <c r="B53" s="168" t="str">
        <f aca="false">'1-ToM-Requirements'!B53</f>
        <v>Detector Rotation</v>
      </c>
      <c r="C53" s="168" t="str">
        <f aca="false">'1-ToM-Requirements'!C53</f>
        <v>DtRot:MC-RotZ01</v>
      </c>
      <c r="D53" s="169" t="str">
        <f aca="false">'1-ToM-Requirements'!E53</f>
        <v>Detector Motion System (Rotation)</v>
      </c>
      <c r="E53" s="201"/>
      <c r="F53" s="202"/>
      <c r="G53" s="117"/>
      <c r="H53" s="201"/>
      <c r="I53" s="202"/>
      <c r="J53" s="202"/>
      <c r="K53" s="202"/>
      <c r="L53" s="202"/>
      <c r="M53" s="202"/>
      <c r="N53" s="202"/>
      <c r="O53" s="202"/>
      <c r="P53" s="202"/>
      <c r="Q53" s="202"/>
      <c r="R53" s="202"/>
      <c r="S53" s="117"/>
      <c r="T53" s="201"/>
      <c r="U53" s="202"/>
      <c r="V53" s="202"/>
      <c r="W53" s="202"/>
      <c r="X53" s="202"/>
      <c r="Y53" s="202"/>
      <c r="Z53" s="202"/>
      <c r="AA53" s="202"/>
      <c r="AB53" s="202"/>
      <c r="AC53" s="202"/>
      <c r="AD53" s="202"/>
      <c r="AE53" s="202"/>
      <c r="AF53" s="201"/>
      <c r="AG53" s="202"/>
      <c r="AH53" s="202"/>
      <c r="AI53" s="202"/>
      <c r="AJ53" s="202"/>
      <c r="AK53" s="202"/>
      <c r="AL53" s="202"/>
      <c r="AM53" s="202"/>
      <c r="AN53" s="202"/>
      <c r="AO53" s="202"/>
      <c r="AP53" s="202"/>
      <c r="AQ53" s="117"/>
      <c r="AR53" s="117"/>
      <c r="AS53" s="121"/>
    </row>
    <row r="54" customFormat="false" ht="30" hidden="false" customHeight="true" outlineLevel="0" collapsed="false">
      <c r="A54" s="166" t="n">
        <f aca="false">'1-ToM-Requirements'!A54</f>
        <v>48</v>
      </c>
      <c r="B54" s="168" t="str">
        <f aca="false">'1-ToM-Requirements'!B54</f>
        <v>Detector Arm - Pneumatic Coupling</v>
      </c>
      <c r="C54" s="168" t="str">
        <f aca="false">'1-ToM-Requirements'!C54</f>
        <v>DtCpl:MC-Pne-01</v>
      </c>
      <c r="D54" s="169" t="str">
        <f aca="false">'1-ToM-Requirements'!E54</f>
        <v>Detector Arm Support Structure on Air Pads</v>
      </c>
      <c r="E54" s="201"/>
      <c r="F54" s="202"/>
      <c r="G54" s="117"/>
      <c r="H54" s="201"/>
      <c r="I54" s="202"/>
      <c r="J54" s="202"/>
      <c r="K54" s="202"/>
      <c r="L54" s="202"/>
      <c r="M54" s="202"/>
      <c r="N54" s="202"/>
      <c r="O54" s="202"/>
      <c r="P54" s="202"/>
      <c r="Q54" s="202"/>
      <c r="R54" s="202"/>
      <c r="S54" s="117"/>
      <c r="T54" s="201"/>
      <c r="U54" s="202"/>
      <c r="V54" s="202"/>
      <c r="W54" s="202"/>
      <c r="X54" s="202"/>
      <c r="Y54" s="202"/>
      <c r="Z54" s="202"/>
      <c r="AA54" s="202"/>
      <c r="AB54" s="202"/>
      <c r="AC54" s="202"/>
      <c r="AD54" s="202"/>
      <c r="AE54" s="202"/>
      <c r="AF54" s="201"/>
      <c r="AG54" s="202"/>
      <c r="AH54" s="202"/>
      <c r="AI54" s="202"/>
      <c r="AJ54" s="202"/>
      <c r="AK54" s="202"/>
      <c r="AL54" s="202"/>
      <c r="AM54" s="202"/>
      <c r="AN54" s="202"/>
      <c r="AO54" s="202"/>
      <c r="AP54" s="202"/>
      <c r="AQ54" s="117"/>
      <c r="AR54" s="117"/>
      <c r="AS54" s="121"/>
    </row>
    <row r="55" customFormat="false" ht="30" hidden="false" customHeight="true" outlineLevel="0" collapsed="false">
      <c r="A55" s="166" t="n">
        <f aca="false">'1-ToM-Requirements'!A55</f>
        <v>49</v>
      </c>
      <c r="B55" s="168" t="str">
        <f aca="false">'1-ToM-Requirements'!B55</f>
        <v>Analyzer Lift</v>
      </c>
      <c r="C55" s="168" t="str">
        <f aca="false">'1-ToM-Requirements'!C55</f>
        <v>AnLft:MC-LinZ01</v>
      </c>
      <c r="D55" s="169" t="str">
        <f aca="false">'1-ToM-Requirements'!E55</f>
        <v>Analyser In-Beam Positioning</v>
      </c>
      <c r="E55" s="201"/>
      <c r="F55" s="202"/>
      <c r="G55" s="117"/>
      <c r="H55" s="201"/>
      <c r="I55" s="202"/>
      <c r="J55" s="202"/>
      <c r="K55" s="202"/>
      <c r="L55" s="202"/>
      <c r="M55" s="202"/>
      <c r="N55" s="202"/>
      <c r="O55" s="202"/>
      <c r="P55" s="202"/>
      <c r="Q55" s="202"/>
      <c r="R55" s="202"/>
      <c r="S55" s="117"/>
      <c r="T55" s="201"/>
      <c r="U55" s="202"/>
      <c r="V55" s="202"/>
      <c r="W55" s="202"/>
      <c r="X55" s="202"/>
      <c r="Y55" s="202"/>
      <c r="Z55" s="202"/>
      <c r="AA55" s="202"/>
      <c r="AB55" s="202"/>
      <c r="AC55" s="202"/>
      <c r="AD55" s="202"/>
      <c r="AE55" s="202"/>
      <c r="AF55" s="201"/>
      <c r="AG55" s="202"/>
      <c r="AH55" s="202"/>
      <c r="AI55" s="202"/>
      <c r="AJ55" s="202"/>
      <c r="AK55" s="202"/>
      <c r="AL55" s="202"/>
      <c r="AM55" s="202"/>
      <c r="AN55" s="202"/>
      <c r="AO55" s="202"/>
      <c r="AP55" s="202"/>
      <c r="AQ55" s="117"/>
      <c r="AR55" s="117"/>
      <c r="AS55" s="121"/>
    </row>
    <row r="56" customFormat="false" ht="30" hidden="false" customHeight="true" outlineLevel="0" collapsed="false">
      <c r="A56" s="166" t="n">
        <f aca="false">'1-ToM-Requirements'!A56</f>
        <v>50</v>
      </c>
      <c r="B56" s="168" t="str">
        <f aca="false">'1-ToM-Requirements'!B56</f>
        <v>Analyzer Angular Adjustment</v>
      </c>
      <c r="C56" s="168" t="str">
        <f aca="false">'1-ToM-Requirements'!C56</f>
        <v>AnRot:MC-RotY01</v>
      </c>
      <c r="D56" s="169" t="str">
        <f aca="false">'1-ToM-Requirements'!E56</f>
        <v>Analyser In-Beam Positioning</v>
      </c>
      <c r="E56" s="201"/>
      <c r="F56" s="202"/>
      <c r="G56" s="117"/>
      <c r="H56" s="201"/>
      <c r="I56" s="202"/>
      <c r="J56" s="202"/>
      <c r="K56" s="202"/>
      <c r="L56" s="202"/>
      <c r="M56" s="202"/>
      <c r="N56" s="202"/>
      <c r="O56" s="202"/>
      <c r="P56" s="202"/>
      <c r="Q56" s="202"/>
      <c r="R56" s="202"/>
      <c r="S56" s="117"/>
      <c r="T56" s="201"/>
      <c r="U56" s="202"/>
      <c r="V56" s="202"/>
      <c r="W56" s="202"/>
      <c r="X56" s="202"/>
      <c r="Y56" s="202"/>
      <c r="Z56" s="202"/>
      <c r="AA56" s="202"/>
      <c r="AB56" s="202"/>
      <c r="AC56" s="202"/>
      <c r="AD56" s="202"/>
      <c r="AE56" s="202"/>
      <c r="AF56" s="201"/>
      <c r="AG56" s="202"/>
      <c r="AH56" s="202"/>
      <c r="AI56" s="202"/>
      <c r="AJ56" s="202"/>
      <c r="AK56" s="202"/>
      <c r="AL56" s="202"/>
      <c r="AM56" s="202"/>
      <c r="AN56" s="202"/>
      <c r="AO56" s="202"/>
      <c r="AP56" s="202"/>
      <c r="AQ56" s="117"/>
      <c r="AR56" s="117"/>
      <c r="AS56" s="121"/>
    </row>
    <row r="57" customFormat="false" ht="30" hidden="false" customHeight="true" outlineLevel="0" collapsed="false">
      <c r="A57" s="166" t="n">
        <f aca="false">'1-ToM-Requirements'!A57</f>
        <v>51</v>
      </c>
      <c r="B57" s="168" t="str">
        <f aca="false">'1-ToM-Requirements'!B57</f>
        <v>Solid/liquid cell sample changer</v>
      </c>
      <c r="C57" s="168" t="str">
        <f aca="false">'1-ToM-Requirements'!C57</f>
        <v>SpSt:MC-LinY-01</v>
      </c>
      <c r="D57" s="169" t="str">
        <f aca="false">'1-ToM-Requirements'!E57</f>
        <v>Solid/liquid cell sample changer</v>
      </c>
      <c r="E57" s="201"/>
      <c r="F57" s="202"/>
      <c r="G57" s="117"/>
      <c r="H57" s="201"/>
      <c r="I57" s="202"/>
      <c r="J57" s="202"/>
      <c r="K57" s="202"/>
      <c r="L57" s="202"/>
      <c r="M57" s="202"/>
      <c r="N57" s="202"/>
      <c r="O57" s="202"/>
      <c r="P57" s="202"/>
      <c r="Q57" s="202"/>
      <c r="R57" s="202"/>
      <c r="S57" s="117"/>
      <c r="T57" s="201"/>
      <c r="U57" s="202"/>
      <c r="V57" s="202"/>
      <c r="W57" s="202"/>
      <c r="X57" s="202"/>
      <c r="Y57" s="202"/>
      <c r="Z57" s="202"/>
      <c r="AA57" s="202"/>
      <c r="AB57" s="202"/>
      <c r="AC57" s="202"/>
      <c r="AD57" s="202"/>
      <c r="AE57" s="202"/>
      <c r="AF57" s="201"/>
      <c r="AG57" s="202"/>
      <c r="AH57" s="202"/>
      <c r="AI57" s="202"/>
      <c r="AJ57" s="202"/>
      <c r="AK57" s="202"/>
      <c r="AL57" s="202"/>
      <c r="AM57" s="202"/>
      <c r="AN57" s="202"/>
      <c r="AO57" s="202"/>
      <c r="AP57" s="202"/>
      <c r="AQ57" s="117"/>
      <c r="AR57" s="117"/>
      <c r="AS57" s="121"/>
    </row>
    <row r="58" customFormat="false" ht="30" hidden="false" customHeight="true" outlineLevel="0" collapsed="false">
      <c r="A58" s="166" t="n">
        <f aca="false">'1-ToM-Requirements'!A58</f>
        <v>52</v>
      </c>
      <c r="B58" s="168" t="n">
        <f aca="false">'1-ToM-Requirements'!B58</f>
        <v>0</v>
      </c>
      <c r="C58" s="168" t="n">
        <f aca="false">'1-ToM-Requirements'!C58</f>
        <v>0</v>
      </c>
      <c r="D58" s="169" t="n">
        <f aca="false">'1-ToM-Requirements'!E58</f>
        <v>0</v>
      </c>
      <c r="E58" s="201"/>
      <c r="F58" s="202"/>
      <c r="G58" s="117"/>
      <c r="H58" s="201"/>
      <c r="I58" s="202"/>
      <c r="J58" s="202"/>
      <c r="K58" s="202"/>
      <c r="L58" s="202"/>
      <c r="M58" s="202"/>
      <c r="N58" s="202"/>
      <c r="O58" s="202"/>
      <c r="P58" s="202"/>
      <c r="Q58" s="202"/>
      <c r="R58" s="202"/>
      <c r="S58" s="117"/>
      <c r="T58" s="201"/>
      <c r="U58" s="202"/>
      <c r="V58" s="202"/>
      <c r="W58" s="202"/>
      <c r="X58" s="202"/>
      <c r="Y58" s="202"/>
      <c r="Z58" s="202"/>
      <c r="AA58" s="202"/>
      <c r="AB58" s="202"/>
      <c r="AC58" s="202"/>
      <c r="AD58" s="202"/>
      <c r="AE58" s="202"/>
      <c r="AF58" s="201"/>
      <c r="AG58" s="202"/>
      <c r="AH58" s="202"/>
      <c r="AI58" s="202"/>
      <c r="AJ58" s="202"/>
      <c r="AK58" s="202"/>
      <c r="AL58" s="202"/>
      <c r="AM58" s="202"/>
      <c r="AN58" s="202"/>
      <c r="AO58" s="202"/>
      <c r="AP58" s="202"/>
      <c r="AQ58" s="117"/>
      <c r="AR58" s="117"/>
      <c r="AS58" s="121"/>
    </row>
    <row r="59" customFormat="false" ht="30" hidden="false" customHeight="true" outlineLevel="0" collapsed="false">
      <c r="A59" s="166" t="n">
        <f aca="false">'1-ToM-Requirements'!A59</f>
        <v>53</v>
      </c>
      <c r="B59" s="168" t="n">
        <f aca="false">'1-ToM-Requirements'!B59</f>
        <v>0</v>
      </c>
      <c r="C59" s="168" t="n">
        <f aca="false">'1-ToM-Requirements'!C59</f>
        <v>0</v>
      </c>
      <c r="D59" s="169" t="n">
        <f aca="false">'1-ToM-Requirements'!E59</f>
        <v>0</v>
      </c>
      <c r="E59" s="201"/>
      <c r="F59" s="202"/>
      <c r="G59" s="117"/>
      <c r="H59" s="201"/>
      <c r="I59" s="202"/>
      <c r="J59" s="202"/>
      <c r="K59" s="202"/>
      <c r="L59" s="202"/>
      <c r="M59" s="202"/>
      <c r="N59" s="202"/>
      <c r="O59" s="202"/>
      <c r="P59" s="202"/>
      <c r="Q59" s="202"/>
      <c r="R59" s="202"/>
      <c r="S59" s="117"/>
      <c r="T59" s="201"/>
      <c r="U59" s="202"/>
      <c r="V59" s="202"/>
      <c r="W59" s="202"/>
      <c r="X59" s="202"/>
      <c r="Y59" s="202"/>
      <c r="Z59" s="202"/>
      <c r="AA59" s="202"/>
      <c r="AB59" s="202"/>
      <c r="AC59" s="202"/>
      <c r="AD59" s="202"/>
      <c r="AE59" s="202"/>
      <c r="AF59" s="201"/>
      <c r="AG59" s="202"/>
      <c r="AH59" s="202"/>
      <c r="AI59" s="202"/>
      <c r="AJ59" s="202"/>
      <c r="AK59" s="202"/>
      <c r="AL59" s="202"/>
      <c r="AM59" s="202"/>
      <c r="AN59" s="202"/>
      <c r="AO59" s="202"/>
      <c r="AP59" s="202"/>
      <c r="AQ59" s="117"/>
      <c r="AR59" s="117"/>
      <c r="AS59" s="121"/>
    </row>
    <row r="60" customFormat="false" ht="30" hidden="false" customHeight="true" outlineLevel="0" collapsed="false">
      <c r="A60" s="166" t="n">
        <f aca="false">'1-ToM-Requirements'!A60</f>
        <v>54</v>
      </c>
      <c r="B60" s="168" t="n">
        <f aca="false">'1-ToM-Requirements'!B60</f>
        <v>0</v>
      </c>
      <c r="C60" s="168" t="n">
        <f aca="false">'1-ToM-Requirements'!C60</f>
        <v>0</v>
      </c>
      <c r="D60" s="169" t="n">
        <f aca="false">'1-ToM-Requirements'!E60</f>
        <v>0</v>
      </c>
      <c r="E60" s="201"/>
      <c r="F60" s="202"/>
      <c r="G60" s="117"/>
      <c r="H60" s="201"/>
      <c r="I60" s="202"/>
      <c r="J60" s="202"/>
      <c r="K60" s="202"/>
      <c r="L60" s="202"/>
      <c r="M60" s="202"/>
      <c r="N60" s="202"/>
      <c r="O60" s="202"/>
      <c r="P60" s="202"/>
      <c r="Q60" s="202"/>
      <c r="R60" s="202"/>
      <c r="S60" s="117"/>
      <c r="T60" s="201"/>
      <c r="U60" s="202"/>
      <c r="V60" s="202"/>
      <c r="W60" s="202"/>
      <c r="X60" s="202"/>
      <c r="Y60" s="202"/>
      <c r="Z60" s="202"/>
      <c r="AA60" s="202"/>
      <c r="AB60" s="202"/>
      <c r="AC60" s="202"/>
      <c r="AD60" s="202"/>
      <c r="AE60" s="202"/>
      <c r="AF60" s="201"/>
      <c r="AG60" s="202"/>
      <c r="AH60" s="202"/>
      <c r="AI60" s="202"/>
      <c r="AJ60" s="202"/>
      <c r="AK60" s="202"/>
      <c r="AL60" s="202"/>
      <c r="AM60" s="202"/>
      <c r="AN60" s="202"/>
      <c r="AO60" s="202"/>
      <c r="AP60" s="202"/>
      <c r="AQ60" s="117"/>
      <c r="AR60" s="117"/>
      <c r="AS60" s="121"/>
    </row>
    <row r="61" customFormat="false" ht="30" hidden="false" customHeight="true" outlineLevel="0" collapsed="false">
      <c r="A61" s="166" t="n">
        <f aca="false">'1-ToM-Requirements'!A61</f>
        <v>55</v>
      </c>
      <c r="B61" s="168" t="n">
        <f aca="false">'1-ToM-Requirements'!B61</f>
        <v>0</v>
      </c>
      <c r="C61" s="168" t="n">
        <f aca="false">'1-ToM-Requirements'!C61</f>
        <v>0</v>
      </c>
      <c r="D61" s="169" t="n">
        <f aca="false">'1-ToM-Requirements'!E61</f>
        <v>0</v>
      </c>
      <c r="E61" s="201"/>
      <c r="F61" s="202"/>
      <c r="G61" s="117"/>
      <c r="H61" s="201"/>
      <c r="I61" s="202"/>
      <c r="J61" s="202"/>
      <c r="K61" s="202"/>
      <c r="L61" s="202"/>
      <c r="M61" s="202"/>
      <c r="N61" s="202"/>
      <c r="O61" s="202"/>
      <c r="P61" s="202"/>
      <c r="Q61" s="202"/>
      <c r="R61" s="202"/>
      <c r="S61" s="117"/>
      <c r="T61" s="201"/>
      <c r="U61" s="202"/>
      <c r="V61" s="202"/>
      <c r="W61" s="202"/>
      <c r="X61" s="202"/>
      <c r="Y61" s="202"/>
      <c r="Z61" s="202"/>
      <c r="AA61" s="202"/>
      <c r="AB61" s="202"/>
      <c r="AC61" s="202"/>
      <c r="AD61" s="202"/>
      <c r="AE61" s="202"/>
      <c r="AF61" s="201"/>
      <c r="AG61" s="202"/>
      <c r="AH61" s="202"/>
      <c r="AI61" s="202"/>
      <c r="AJ61" s="202"/>
      <c r="AK61" s="202"/>
      <c r="AL61" s="202"/>
      <c r="AM61" s="202"/>
      <c r="AN61" s="202"/>
      <c r="AO61" s="202"/>
      <c r="AP61" s="202"/>
      <c r="AQ61" s="117"/>
      <c r="AR61" s="117"/>
      <c r="AS61" s="121"/>
    </row>
    <row r="62" customFormat="false" ht="30" hidden="false" customHeight="true" outlineLevel="0" collapsed="false">
      <c r="A62" s="166" t="n">
        <f aca="false">'1-ToM-Requirements'!A62</f>
        <v>56</v>
      </c>
      <c r="B62" s="168" t="n">
        <f aca="false">'1-ToM-Requirements'!B62</f>
        <v>0</v>
      </c>
      <c r="C62" s="168" t="n">
        <f aca="false">'1-ToM-Requirements'!C62</f>
        <v>0</v>
      </c>
      <c r="D62" s="169" t="n">
        <f aca="false">'1-ToM-Requirements'!E62</f>
        <v>0</v>
      </c>
      <c r="E62" s="201"/>
      <c r="F62" s="202"/>
      <c r="G62" s="117"/>
      <c r="H62" s="201"/>
      <c r="I62" s="202"/>
      <c r="J62" s="202"/>
      <c r="K62" s="202"/>
      <c r="L62" s="202"/>
      <c r="M62" s="202"/>
      <c r="N62" s="202"/>
      <c r="O62" s="202"/>
      <c r="P62" s="202"/>
      <c r="Q62" s="202"/>
      <c r="R62" s="202"/>
      <c r="S62" s="117"/>
      <c r="T62" s="201"/>
      <c r="U62" s="202"/>
      <c r="V62" s="202"/>
      <c r="W62" s="202"/>
      <c r="X62" s="202"/>
      <c r="Y62" s="202"/>
      <c r="Z62" s="202"/>
      <c r="AA62" s="202"/>
      <c r="AB62" s="202"/>
      <c r="AC62" s="202"/>
      <c r="AD62" s="202"/>
      <c r="AE62" s="202"/>
      <c r="AF62" s="201"/>
      <c r="AG62" s="202"/>
      <c r="AH62" s="202"/>
      <c r="AI62" s="202"/>
      <c r="AJ62" s="202"/>
      <c r="AK62" s="202"/>
      <c r="AL62" s="202"/>
      <c r="AM62" s="202"/>
      <c r="AN62" s="202"/>
      <c r="AO62" s="202"/>
      <c r="AP62" s="202"/>
      <c r="AQ62" s="117"/>
      <c r="AR62" s="117"/>
      <c r="AS62" s="121"/>
    </row>
    <row r="63" customFormat="false" ht="30" hidden="false" customHeight="true" outlineLevel="0" collapsed="false">
      <c r="A63" s="166" t="n">
        <f aca="false">'1-ToM-Requirements'!A63</f>
        <v>57</v>
      </c>
      <c r="B63" s="168" t="n">
        <f aca="false">'1-ToM-Requirements'!B63</f>
        <v>0</v>
      </c>
      <c r="C63" s="168" t="n">
        <f aca="false">'1-ToM-Requirements'!C63</f>
        <v>0</v>
      </c>
      <c r="D63" s="169" t="n">
        <f aca="false">'1-ToM-Requirements'!E63</f>
        <v>0</v>
      </c>
      <c r="E63" s="201"/>
      <c r="F63" s="202"/>
      <c r="G63" s="117"/>
      <c r="H63" s="201"/>
      <c r="I63" s="202"/>
      <c r="J63" s="202"/>
      <c r="K63" s="202"/>
      <c r="L63" s="202"/>
      <c r="M63" s="202"/>
      <c r="N63" s="202"/>
      <c r="O63" s="202"/>
      <c r="P63" s="202"/>
      <c r="Q63" s="202"/>
      <c r="R63" s="202"/>
      <c r="S63" s="117"/>
      <c r="T63" s="201"/>
      <c r="U63" s="202"/>
      <c r="V63" s="202"/>
      <c r="W63" s="202"/>
      <c r="X63" s="202"/>
      <c r="Y63" s="202"/>
      <c r="Z63" s="202"/>
      <c r="AA63" s="202"/>
      <c r="AB63" s="202"/>
      <c r="AC63" s="202"/>
      <c r="AD63" s="202"/>
      <c r="AE63" s="202"/>
      <c r="AF63" s="201"/>
      <c r="AG63" s="202"/>
      <c r="AH63" s="202"/>
      <c r="AI63" s="202"/>
      <c r="AJ63" s="202"/>
      <c r="AK63" s="202"/>
      <c r="AL63" s="202"/>
      <c r="AM63" s="202"/>
      <c r="AN63" s="202"/>
      <c r="AO63" s="202"/>
      <c r="AP63" s="202"/>
      <c r="AQ63" s="117"/>
      <c r="AR63" s="117"/>
      <c r="AS63" s="121"/>
    </row>
    <row r="64" customFormat="false" ht="30" hidden="false" customHeight="true" outlineLevel="0" collapsed="false">
      <c r="A64" s="166" t="n">
        <f aca="false">'1-ToM-Requirements'!A64</f>
        <v>58</v>
      </c>
      <c r="B64" s="168" t="n">
        <f aca="false">'1-ToM-Requirements'!B64</f>
        <v>0</v>
      </c>
      <c r="C64" s="168" t="n">
        <f aca="false">'1-ToM-Requirements'!C64</f>
        <v>0</v>
      </c>
      <c r="D64" s="169" t="n">
        <f aca="false">'1-ToM-Requirements'!E64</f>
        <v>0</v>
      </c>
      <c r="E64" s="201"/>
      <c r="F64" s="202"/>
      <c r="G64" s="117"/>
      <c r="H64" s="201"/>
      <c r="I64" s="202"/>
      <c r="J64" s="202"/>
      <c r="K64" s="202"/>
      <c r="L64" s="202"/>
      <c r="M64" s="202"/>
      <c r="N64" s="202"/>
      <c r="O64" s="202"/>
      <c r="P64" s="202"/>
      <c r="Q64" s="202"/>
      <c r="R64" s="202"/>
      <c r="S64" s="117"/>
      <c r="T64" s="201"/>
      <c r="U64" s="202"/>
      <c r="V64" s="202"/>
      <c r="W64" s="202"/>
      <c r="X64" s="202"/>
      <c r="Y64" s="202"/>
      <c r="Z64" s="202"/>
      <c r="AA64" s="202"/>
      <c r="AB64" s="202"/>
      <c r="AC64" s="202"/>
      <c r="AD64" s="202"/>
      <c r="AE64" s="202"/>
      <c r="AF64" s="201"/>
      <c r="AG64" s="202"/>
      <c r="AH64" s="202"/>
      <c r="AI64" s="202"/>
      <c r="AJ64" s="202"/>
      <c r="AK64" s="202"/>
      <c r="AL64" s="202"/>
      <c r="AM64" s="202"/>
      <c r="AN64" s="202"/>
      <c r="AO64" s="202"/>
      <c r="AP64" s="202"/>
      <c r="AQ64" s="117"/>
      <c r="AR64" s="117"/>
      <c r="AS64" s="121"/>
    </row>
    <row r="65" customFormat="false" ht="30" hidden="false" customHeight="true" outlineLevel="0" collapsed="false">
      <c r="A65" s="166" t="n">
        <f aca="false">'1-ToM-Requirements'!A65</f>
        <v>59</v>
      </c>
      <c r="B65" s="168" t="n">
        <f aca="false">'1-ToM-Requirements'!B65</f>
        <v>0</v>
      </c>
      <c r="C65" s="168" t="n">
        <f aca="false">'1-ToM-Requirements'!C65</f>
        <v>0</v>
      </c>
      <c r="D65" s="169" t="n">
        <f aca="false">'1-ToM-Requirements'!E65</f>
        <v>0</v>
      </c>
      <c r="E65" s="201"/>
      <c r="F65" s="202"/>
      <c r="G65" s="117"/>
      <c r="H65" s="201"/>
      <c r="I65" s="202"/>
      <c r="J65" s="202"/>
      <c r="K65" s="202"/>
      <c r="L65" s="202"/>
      <c r="M65" s="202"/>
      <c r="N65" s="202"/>
      <c r="O65" s="202"/>
      <c r="P65" s="202"/>
      <c r="Q65" s="202"/>
      <c r="R65" s="202"/>
      <c r="S65" s="117"/>
      <c r="T65" s="201"/>
      <c r="U65" s="202"/>
      <c r="V65" s="202"/>
      <c r="W65" s="202"/>
      <c r="X65" s="202"/>
      <c r="Y65" s="202"/>
      <c r="Z65" s="202"/>
      <c r="AA65" s="202"/>
      <c r="AB65" s="202"/>
      <c r="AC65" s="202"/>
      <c r="AD65" s="202"/>
      <c r="AE65" s="202"/>
      <c r="AF65" s="201"/>
      <c r="AG65" s="202"/>
      <c r="AH65" s="202"/>
      <c r="AI65" s="202"/>
      <c r="AJ65" s="202"/>
      <c r="AK65" s="202"/>
      <c r="AL65" s="202"/>
      <c r="AM65" s="202"/>
      <c r="AN65" s="202"/>
      <c r="AO65" s="202"/>
      <c r="AP65" s="202"/>
      <c r="AQ65" s="117"/>
      <c r="AR65" s="117"/>
      <c r="AS65" s="121"/>
    </row>
    <row r="66" customFormat="false" ht="30" hidden="false" customHeight="true" outlineLevel="0" collapsed="false">
      <c r="A66" s="166" t="n">
        <f aca="false">'1-ToM-Requirements'!A66</f>
        <v>60</v>
      </c>
      <c r="B66" s="168" t="n">
        <f aca="false">'1-ToM-Requirements'!B66</f>
        <v>0</v>
      </c>
      <c r="C66" s="168" t="n">
        <f aca="false">'1-ToM-Requirements'!C66</f>
        <v>0</v>
      </c>
      <c r="D66" s="169" t="n">
        <f aca="false">'1-ToM-Requirements'!E66</f>
        <v>0</v>
      </c>
      <c r="E66" s="201"/>
      <c r="F66" s="202"/>
      <c r="G66" s="117"/>
      <c r="H66" s="201"/>
      <c r="I66" s="202"/>
      <c r="J66" s="202"/>
      <c r="K66" s="202"/>
      <c r="L66" s="202"/>
      <c r="M66" s="202"/>
      <c r="N66" s="202"/>
      <c r="O66" s="202"/>
      <c r="P66" s="202"/>
      <c r="Q66" s="202"/>
      <c r="R66" s="202"/>
      <c r="S66" s="117"/>
      <c r="T66" s="201"/>
      <c r="U66" s="202"/>
      <c r="V66" s="202"/>
      <c r="W66" s="202"/>
      <c r="X66" s="202"/>
      <c r="Y66" s="202"/>
      <c r="Z66" s="202"/>
      <c r="AA66" s="202"/>
      <c r="AB66" s="202"/>
      <c r="AC66" s="202"/>
      <c r="AD66" s="202"/>
      <c r="AE66" s="202"/>
      <c r="AF66" s="201"/>
      <c r="AG66" s="202"/>
      <c r="AH66" s="202"/>
      <c r="AI66" s="202"/>
      <c r="AJ66" s="202"/>
      <c r="AK66" s="202"/>
      <c r="AL66" s="202"/>
      <c r="AM66" s="202"/>
      <c r="AN66" s="202"/>
      <c r="AO66" s="202"/>
      <c r="AP66" s="202"/>
      <c r="AQ66" s="117"/>
      <c r="AR66" s="117"/>
      <c r="AS66" s="121"/>
    </row>
    <row r="67" customFormat="false" ht="30" hidden="false" customHeight="true" outlineLevel="0" collapsed="false">
      <c r="A67" s="166" t="n">
        <f aca="false">'1-ToM-Requirements'!A67</f>
        <v>61</v>
      </c>
      <c r="B67" s="168" t="n">
        <f aca="false">'1-ToM-Requirements'!B67</f>
        <v>0</v>
      </c>
      <c r="C67" s="168" t="n">
        <f aca="false">'1-ToM-Requirements'!C67</f>
        <v>0</v>
      </c>
      <c r="D67" s="169" t="n">
        <f aca="false">'1-ToM-Requirements'!E67</f>
        <v>0</v>
      </c>
      <c r="E67" s="201"/>
      <c r="F67" s="202"/>
      <c r="G67" s="117"/>
      <c r="H67" s="201"/>
      <c r="I67" s="202"/>
      <c r="J67" s="202"/>
      <c r="K67" s="202"/>
      <c r="L67" s="202"/>
      <c r="M67" s="202"/>
      <c r="N67" s="202"/>
      <c r="O67" s="202"/>
      <c r="P67" s="202"/>
      <c r="Q67" s="202"/>
      <c r="R67" s="202"/>
      <c r="S67" s="117"/>
      <c r="T67" s="201"/>
      <c r="U67" s="202"/>
      <c r="V67" s="202"/>
      <c r="W67" s="202"/>
      <c r="X67" s="202"/>
      <c r="Y67" s="202"/>
      <c r="Z67" s="202"/>
      <c r="AA67" s="202"/>
      <c r="AB67" s="202"/>
      <c r="AC67" s="202"/>
      <c r="AD67" s="202"/>
      <c r="AE67" s="202"/>
      <c r="AF67" s="201"/>
      <c r="AG67" s="202"/>
      <c r="AH67" s="202"/>
      <c r="AI67" s="202"/>
      <c r="AJ67" s="202"/>
      <c r="AK67" s="202"/>
      <c r="AL67" s="202"/>
      <c r="AM67" s="202"/>
      <c r="AN67" s="202"/>
      <c r="AO67" s="202"/>
      <c r="AP67" s="202"/>
      <c r="AQ67" s="117"/>
      <c r="AR67" s="117"/>
      <c r="AS67" s="121"/>
    </row>
    <row r="68" customFormat="false" ht="30" hidden="false" customHeight="true" outlineLevel="0" collapsed="false">
      <c r="A68" s="166" t="n">
        <f aca="false">'1-ToM-Requirements'!A68</f>
        <v>62</v>
      </c>
      <c r="B68" s="168" t="n">
        <f aca="false">'1-ToM-Requirements'!B68</f>
        <v>0</v>
      </c>
      <c r="C68" s="168" t="n">
        <f aca="false">'1-ToM-Requirements'!C68</f>
        <v>0</v>
      </c>
      <c r="D68" s="169" t="n">
        <f aca="false">'1-ToM-Requirements'!E68</f>
        <v>0</v>
      </c>
      <c r="E68" s="201"/>
      <c r="F68" s="202"/>
      <c r="G68" s="117"/>
      <c r="H68" s="201"/>
      <c r="I68" s="202"/>
      <c r="J68" s="202"/>
      <c r="K68" s="202"/>
      <c r="L68" s="202"/>
      <c r="M68" s="202"/>
      <c r="N68" s="202"/>
      <c r="O68" s="202"/>
      <c r="P68" s="202"/>
      <c r="Q68" s="202"/>
      <c r="R68" s="202"/>
      <c r="S68" s="117"/>
      <c r="T68" s="201"/>
      <c r="U68" s="202"/>
      <c r="V68" s="202"/>
      <c r="W68" s="202"/>
      <c r="X68" s="202"/>
      <c r="Y68" s="202"/>
      <c r="Z68" s="202"/>
      <c r="AA68" s="202"/>
      <c r="AB68" s="202"/>
      <c r="AC68" s="202"/>
      <c r="AD68" s="202"/>
      <c r="AE68" s="202"/>
      <c r="AF68" s="201"/>
      <c r="AG68" s="202"/>
      <c r="AH68" s="202"/>
      <c r="AI68" s="202"/>
      <c r="AJ68" s="202"/>
      <c r="AK68" s="202"/>
      <c r="AL68" s="202"/>
      <c r="AM68" s="202"/>
      <c r="AN68" s="202"/>
      <c r="AO68" s="202"/>
      <c r="AP68" s="202"/>
      <c r="AQ68" s="117"/>
      <c r="AR68" s="117"/>
      <c r="AS68" s="121"/>
    </row>
    <row r="69" customFormat="false" ht="30" hidden="false" customHeight="true" outlineLevel="0" collapsed="false">
      <c r="A69" s="166" t="n">
        <f aca="false">'1-ToM-Requirements'!A69</f>
        <v>63</v>
      </c>
      <c r="B69" s="168" t="n">
        <f aca="false">'1-ToM-Requirements'!B69</f>
        <v>0</v>
      </c>
      <c r="C69" s="168" t="n">
        <f aca="false">'1-ToM-Requirements'!C69</f>
        <v>0</v>
      </c>
      <c r="D69" s="169" t="n">
        <f aca="false">'1-ToM-Requirements'!E69</f>
        <v>0</v>
      </c>
      <c r="E69" s="201"/>
      <c r="F69" s="202"/>
      <c r="G69" s="117"/>
      <c r="H69" s="201"/>
      <c r="I69" s="202"/>
      <c r="J69" s="202"/>
      <c r="K69" s="202"/>
      <c r="L69" s="202"/>
      <c r="M69" s="202"/>
      <c r="N69" s="202"/>
      <c r="O69" s="202"/>
      <c r="P69" s="202"/>
      <c r="Q69" s="202"/>
      <c r="R69" s="202"/>
      <c r="S69" s="117"/>
      <c r="T69" s="201"/>
      <c r="U69" s="202"/>
      <c r="V69" s="202"/>
      <c r="W69" s="202"/>
      <c r="X69" s="202"/>
      <c r="Y69" s="202"/>
      <c r="Z69" s="202"/>
      <c r="AA69" s="202"/>
      <c r="AB69" s="202"/>
      <c r="AC69" s="202"/>
      <c r="AD69" s="202"/>
      <c r="AE69" s="202"/>
      <c r="AF69" s="201"/>
      <c r="AG69" s="202"/>
      <c r="AH69" s="202"/>
      <c r="AI69" s="202"/>
      <c r="AJ69" s="202"/>
      <c r="AK69" s="202"/>
      <c r="AL69" s="202"/>
      <c r="AM69" s="202"/>
      <c r="AN69" s="202"/>
      <c r="AO69" s="202"/>
      <c r="AP69" s="202"/>
      <c r="AQ69" s="117"/>
      <c r="AR69" s="117"/>
      <c r="AS69" s="121"/>
    </row>
    <row r="70" customFormat="false" ht="30" hidden="false" customHeight="true" outlineLevel="0" collapsed="false">
      <c r="A70" s="166" t="n">
        <f aca="false">'1-ToM-Requirements'!A70</f>
        <v>64</v>
      </c>
      <c r="B70" s="168" t="n">
        <f aca="false">'1-ToM-Requirements'!B70</f>
        <v>0</v>
      </c>
      <c r="C70" s="168" t="n">
        <f aca="false">'1-ToM-Requirements'!C70</f>
        <v>0</v>
      </c>
      <c r="D70" s="169" t="n">
        <f aca="false">'1-ToM-Requirements'!E70</f>
        <v>0</v>
      </c>
      <c r="E70" s="201"/>
      <c r="F70" s="202"/>
      <c r="G70" s="117"/>
      <c r="H70" s="201"/>
      <c r="I70" s="202"/>
      <c r="J70" s="202"/>
      <c r="K70" s="202"/>
      <c r="L70" s="202"/>
      <c r="M70" s="202"/>
      <c r="N70" s="202"/>
      <c r="O70" s="202"/>
      <c r="P70" s="202"/>
      <c r="Q70" s="202"/>
      <c r="R70" s="202"/>
      <c r="S70" s="117"/>
      <c r="T70" s="201"/>
      <c r="U70" s="202"/>
      <c r="V70" s="202"/>
      <c r="W70" s="202"/>
      <c r="X70" s="202"/>
      <c r="Y70" s="202"/>
      <c r="Z70" s="202"/>
      <c r="AA70" s="202"/>
      <c r="AB70" s="202"/>
      <c r="AC70" s="202"/>
      <c r="AD70" s="202"/>
      <c r="AE70" s="202"/>
      <c r="AF70" s="201"/>
      <c r="AG70" s="202"/>
      <c r="AH70" s="202"/>
      <c r="AI70" s="202"/>
      <c r="AJ70" s="202"/>
      <c r="AK70" s="202"/>
      <c r="AL70" s="202"/>
      <c r="AM70" s="202"/>
      <c r="AN70" s="202"/>
      <c r="AO70" s="202"/>
      <c r="AP70" s="202"/>
      <c r="AQ70" s="117"/>
      <c r="AR70" s="117"/>
      <c r="AS70" s="121"/>
    </row>
    <row r="71" customFormat="false" ht="30" hidden="false" customHeight="true" outlineLevel="0" collapsed="false">
      <c r="A71" s="166" t="n">
        <f aca="false">'1-ToM-Requirements'!A71</f>
        <v>65</v>
      </c>
      <c r="B71" s="168" t="n">
        <f aca="false">'1-ToM-Requirements'!B71</f>
        <v>0</v>
      </c>
      <c r="C71" s="168" t="n">
        <f aca="false">'1-ToM-Requirements'!C71</f>
        <v>0</v>
      </c>
      <c r="D71" s="169" t="n">
        <f aca="false">'1-ToM-Requirements'!E71</f>
        <v>0</v>
      </c>
      <c r="E71" s="201"/>
      <c r="F71" s="202"/>
      <c r="G71" s="117"/>
      <c r="H71" s="201"/>
      <c r="I71" s="202"/>
      <c r="J71" s="202"/>
      <c r="K71" s="202"/>
      <c r="L71" s="202"/>
      <c r="M71" s="202"/>
      <c r="N71" s="202"/>
      <c r="O71" s="202"/>
      <c r="P71" s="202"/>
      <c r="Q71" s="202"/>
      <c r="R71" s="202"/>
      <c r="S71" s="117"/>
      <c r="T71" s="201"/>
      <c r="U71" s="202"/>
      <c r="V71" s="202"/>
      <c r="W71" s="202"/>
      <c r="X71" s="202"/>
      <c r="Y71" s="202"/>
      <c r="Z71" s="202"/>
      <c r="AA71" s="202"/>
      <c r="AB71" s="202"/>
      <c r="AC71" s="202"/>
      <c r="AD71" s="202"/>
      <c r="AE71" s="202"/>
      <c r="AF71" s="201"/>
      <c r="AG71" s="202"/>
      <c r="AH71" s="202"/>
      <c r="AI71" s="202"/>
      <c r="AJ71" s="202"/>
      <c r="AK71" s="202"/>
      <c r="AL71" s="202"/>
      <c r="AM71" s="202"/>
      <c r="AN71" s="202"/>
      <c r="AO71" s="202"/>
      <c r="AP71" s="202"/>
      <c r="AQ71" s="117"/>
      <c r="AR71" s="117"/>
      <c r="AS71" s="121"/>
    </row>
    <row r="72" customFormat="false" ht="30" hidden="false" customHeight="true" outlineLevel="0" collapsed="false">
      <c r="A72" s="166" t="n">
        <f aca="false">'1-ToM-Requirements'!A72</f>
        <v>66</v>
      </c>
      <c r="B72" s="168" t="n">
        <f aca="false">'1-ToM-Requirements'!B72</f>
        <v>0</v>
      </c>
      <c r="C72" s="168" t="n">
        <f aca="false">'1-ToM-Requirements'!C72</f>
        <v>0</v>
      </c>
      <c r="D72" s="169" t="n">
        <f aca="false">'1-ToM-Requirements'!E72</f>
        <v>0</v>
      </c>
      <c r="E72" s="201"/>
      <c r="F72" s="202"/>
      <c r="G72" s="117"/>
      <c r="H72" s="201"/>
      <c r="I72" s="202"/>
      <c r="J72" s="202"/>
      <c r="K72" s="202"/>
      <c r="L72" s="202"/>
      <c r="M72" s="202"/>
      <c r="N72" s="202"/>
      <c r="O72" s="202"/>
      <c r="P72" s="202"/>
      <c r="Q72" s="202"/>
      <c r="R72" s="202"/>
      <c r="S72" s="117"/>
      <c r="T72" s="201"/>
      <c r="U72" s="202"/>
      <c r="V72" s="202"/>
      <c r="W72" s="202"/>
      <c r="X72" s="202"/>
      <c r="Y72" s="202"/>
      <c r="Z72" s="202"/>
      <c r="AA72" s="202"/>
      <c r="AB72" s="202"/>
      <c r="AC72" s="202"/>
      <c r="AD72" s="202"/>
      <c r="AE72" s="202"/>
      <c r="AF72" s="201"/>
      <c r="AG72" s="202"/>
      <c r="AH72" s="202"/>
      <c r="AI72" s="202"/>
      <c r="AJ72" s="202"/>
      <c r="AK72" s="202"/>
      <c r="AL72" s="202"/>
      <c r="AM72" s="202"/>
      <c r="AN72" s="202"/>
      <c r="AO72" s="202"/>
      <c r="AP72" s="202"/>
      <c r="AQ72" s="117"/>
      <c r="AR72" s="117"/>
      <c r="AS72" s="121"/>
    </row>
    <row r="73" customFormat="false" ht="30" hidden="false" customHeight="true" outlineLevel="0" collapsed="false">
      <c r="A73" s="166" t="n">
        <f aca="false">'1-ToM-Requirements'!A73</f>
        <v>67</v>
      </c>
      <c r="B73" s="168" t="n">
        <f aca="false">'1-ToM-Requirements'!B73</f>
        <v>0</v>
      </c>
      <c r="C73" s="168" t="n">
        <f aca="false">'1-ToM-Requirements'!C73</f>
        <v>0</v>
      </c>
      <c r="D73" s="169" t="n">
        <f aca="false">'1-ToM-Requirements'!E73</f>
        <v>0</v>
      </c>
      <c r="E73" s="201"/>
      <c r="F73" s="202"/>
      <c r="G73" s="117"/>
      <c r="H73" s="201"/>
      <c r="I73" s="202"/>
      <c r="J73" s="202"/>
      <c r="K73" s="202"/>
      <c r="L73" s="202"/>
      <c r="M73" s="202"/>
      <c r="N73" s="202"/>
      <c r="O73" s="202"/>
      <c r="P73" s="202"/>
      <c r="Q73" s="202"/>
      <c r="R73" s="202"/>
      <c r="S73" s="117"/>
      <c r="T73" s="201"/>
      <c r="U73" s="202"/>
      <c r="V73" s="202"/>
      <c r="W73" s="202"/>
      <c r="X73" s="202"/>
      <c r="Y73" s="202"/>
      <c r="Z73" s="202"/>
      <c r="AA73" s="202"/>
      <c r="AB73" s="202"/>
      <c r="AC73" s="202"/>
      <c r="AD73" s="202"/>
      <c r="AE73" s="202"/>
      <c r="AF73" s="201"/>
      <c r="AG73" s="202"/>
      <c r="AH73" s="202"/>
      <c r="AI73" s="202"/>
      <c r="AJ73" s="202"/>
      <c r="AK73" s="202"/>
      <c r="AL73" s="202"/>
      <c r="AM73" s="202"/>
      <c r="AN73" s="202"/>
      <c r="AO73" s="202"/>
      <c r="AP73" s="202"/>
      <c r="AQ73" s="117"/>
      <c r="AR73" s="117"/>
      <c r="AS73" s="121"/>
    </row>
    <row r="74" customFormat="false" ht="30" hidden="false" customHeight="true" outlineLevel="0" collapsed="false">
      <c r="A74" s="166" t="n">
        <f aca="false">'1-ToM-Requirements'!A74</f>
        <v>68</v>
      </c>
      <c r="B74" s="168" t="n">
        <f aca="false">'1-ToM-Requirements'!B74</f>
        <v>0</v>
      </c>
      <c r="C74" s="168" t="n">
        <f aca="false">'1-ToM-Requirements'!C74</f>
        <v>0</v>
      </c>
      <c r="D74" s="169" t="n">
        <f aca="false">'1-ToM-Requirements'!E74</f>
        <v>0</v>
      </c>
      <c r="E74" s="201"/>
      <c r="F74" s="202"/>
      <c r="G74" s="117"/>
      <c r="H74" s="201"/>
      <c r="I74" s="202"/>
      <c r="J74" s="202"/>
      <c r="K74" s="202"/>
      <c r="L74" s="202"/>
      <c r="M74" s="202"/>
      <c r="N74" s="202"/>
      <c r="O74" s="202"/>
      <c r="P74" s="202"/>
      <c r="Q74" s="202"/>
      <c r="R74" s="202"/>
      <c r="S74" s="117"/>
      <c r="T74" s="201"/>
      <c r="U74" s="202"/>
      <c r="V74" s="202"/>
      <c r="W74" s="202"/>
      <c r="X74" s="202"/>
      <c r="Y74" s="202"/>
      <c r="Z74" s="202"/>
      <c r="AA74" s="202"/>
      <c r="AB74" s="202"/>
      <c r="AC74" s="202"/>
      <c r="AD74" s="202"/>
      <c r="AE74" s="202"/>
      <c r="AF74" s="201"/>
      <c r="AG74" s="202"/>
      <c r="AH74" s="202"/>
      <c r="AI74" s="202"/>
      <c r="AJ74" s="202"/>
      <c r="AK74" s="202"/>
      <c r="AL74" s="202"/>
      <c r="AM74" s="202"/>
      <c r="AN74" s="202"/>
      <c r="AO74" s="202"/>
      <c r="AP74" s="202"/>
      <c r="AQ74" s="117"/>
      <c r="AR74" s="117"/>
      <c r="AS74" s="121"/>
    </row>
    <row r="75" customFormat="false" ht="30" hidden="false" customHeight="true" outlineLevel="0" collapsed="false">
      <c r="A75" s="166" t="n">
        <f aca="false">'1-ToM-Requirements'!A75</f>
        <v>69</v>
      </c>
      <c r="B75" s="168" t="n">
        <f aca="false">'1-ToM-Requirements'!B75</f>
        <v>0</v>
      </c>
      <c r="C75" s="168" t="n">
        <f aca="false">'1-ToM-Requirements'!C75</f>
        <v>0</v>
      </c>
      <c r="D75" s="169" t="n">
        <f aca="false">'1-ToM-Requirements'!E75</f>
        <v>0</v>
      </c>
      <c r="E75" s="201"/>
      <c r="F75" s="202"/>
      <c r="G75" s="117"/>
      <c r="H75" s="201"/>
      <c r="I75" s="202"/>
      <c r="J75" s="202"/>
      <c r="K75" s="202"/>
      <c r="L75" s="202"/>
      <c r="M75" s="202"/>
      <c r="N75" s="202"/>
      <c r="O75" s="202"/>
      <c r="P75" s="202"/>
      <c r="Q75" s="202"/>
      <c r="R75" s="202"/>
      <c r="S75" s="117"/>
      <c r="T75" s="201"/>
      <c r="U75" s="202"/>
      <c r="V75" s="202"/>
      <c r="W75" s="202"/>
      <c r="X75" s="202"/>
      <c r="Y75" s="202"/>
      <c r="Z75" s="202"/>
      <c r="AA75" s="202"/>
      <c r="AB75" s="202"/>
      <c r="AC75" s="202"/>
      <c r="AD75" s="202"/>
      <c r="AE75" s="202"/>
      <c r="AF75" s="201"/>
      <c r="AG75" s="202"/>
      <c r="AH75" s="202"/>
      <c r="AI75" s="202"/>
      <c r="AJ75" s="202"/>
      <c r="AK75" s="202"/>
      <c r="AL75" s="202"/>
      <c r="AM75" s="202"/>
      <c r="AN75" s="202"/>
      <c r="AO75" s="202"/>
      <c r="AP75" s="202"/>
      <c r="AQ75" s="117"/>
      <c r="AR75" s="117"/>
      <c r="AS75" s="121"/>
    </row>
    <row r="76" customFormat="false" ht="30" hidden="false" customHeight="true" outlineLevel="0" collapsed="false">
      <c r="A76" s="166" t="n">
        <f aca="false">'1-ToM-Requirements'!A76</f>
        <v>70</v>
      </c>
      <c r="B76" s="168" t="n">
        <f aca="false">'1-ToM-Requirements'!B76</f>
        <v>0</v>
      </c>
      <c r="C76" s="168" t="n">
        <f aca="false">'1-ToM-Requirements'!C76</f>
        <v>0</v>
      </c>
      <c r="D76" s="169" t="n">
        <f aca="false">'1-ToM-Requirements'!E76</f>
        <v>0</v>
      </c>
      <c r="E76" s="201"/>
      <c r="F76" s="202"/>
      <c r="G76" s="117"/>
      <c r="H76" s="201"/>
      <c r="I76" s="202"/>
      <c r="J76" s="202"/>
      <c r="K76" s="202"/>
      <c r="L76" s="202"/>
      <c r="M76" s="202"/>
      <c r="N76" s="202"/>
      <c r="O76" s="202"/>
      <c r="P76" s="202"/>
      <c r="Q76" s="202"/>
      <c r="R76" s="202"/>
      <c r="S76" s="117"/>
      <c r="T76" s="201"/>
      <c r="U76" s="202"/>
      <c r="V76" s="202"/>
      <c r="W76" s="202"/>
      <c r="X76" s="202"/>
      <c r="Y76" s="202"/>
      <c r="Z76" s="202"/>
      <c r="AA76" s="202"/>
      <c r="AB76" s="202"/>
      <c r="AC76" s="202"/>
      <c r="AD76" s="202"/>
      <c r="AE76" s="202"/>
      <c r="AF76" s="201"/>
      <c r="AG76" s="202"/>
      <c r="AH76" s="202"/>
      <c r="AI76" s="202"/>
      <c r="AJ76" s="202"/>
      <c r="AK76" s="202"/>
      <c r="AL76" s="202"/>
      <c r="AM76" s="202"/>
      <c r="AN76" s="202"/>
      <c r="AO76" s="202"/>
      <c r="AP76" s="202"/>
      <c r="AQ76" s="117"/>
      <c r="AR76" s="117"/>
      <c r="AS76" s="121"/>
    </row>
    <row r="77" customFormat="false" ht="30" hidden="false" customHeight="true" outlineLevel="0" collapsed="false">
      <c r="A77" s="166" t="n">
        <f aca="false">'1-ToM-Requirements'!A77</f>
        <v>71</v>
      </c>
      <c r="B77" s="168" t="n">
        <f aca="false">'1-ToM-Requirements'!B77</f>
        <v>0</v>
      </c>
      <c r="C77" s="168" t="n">
        <f aca="false">'1-ToM-Requirements'!C77</f>
        <v>0</v>
      </c>
      <c r="D77" s="169" t="n">
        <f aca="false">'1-ToM-Requirements'!E77</f>
        <v>0</v>
      </c>
      <c r="E77" s="201"/>
      <c r="F77" s="202"/>
      <c r="G77" s="117"/>
      <c r="H77" s="201"/>
      <c r="I77" s="202"/>
      <c r="J77" s="202"/>
      <c r="K77" s="202"/>
      <c r="L77" s="202"/>
      <c r="M77" s="202"/>
      <c r="N77" s="202"/>
      <c r="O77" s="202"/>
      <c r="P77" s="202"/>
      <c r="Q77" s="202"/>
      <c r="R77" s="202"/>
      <c r="S77" s="117"/>
      <c r="T77" s="201"/>
      <c r="U77" s="202"/>
      <c r="V77" s="202"/>
      <c r="W77" s="202"/>
      <c r="X77" s="202"/>
      <c r="Y77" s="202"/>
      <c r="Z77" s="202"/>
      <c r="AA77" s="202"/>
      <c r="AB77" s="202"/>
      <c r="AC77" s="202"/>
      <c r="AD77" s="202"/>
      <c r="AE77" s="202"/>
      <c r="AF77" s="201"/>
      <c r="AG77" s="202"/>
      <c r="AH77" s="202"/>
      <c r="AI77" s="202"/>
      <c r="AJ77" s="202"/>
      <c r="AK77" s="202"/>
      <c r="AL77" s="202"/>
      <c r="AM77" s="202"/>
      <c r="AN77" s="202"/>
      <c r="AO77" s="202"/>
      <c r="AP77" s="202"/>
      <c r="AQ77" s="117"/>
      <c r="AR77" s="117"/>
      <c r="AS77" s="121"/>
    </row>
    <row r="78" customFormat="false" ht="30" hidden="false" customHeight="true" outlineLevel="0" collapsed="false">
      <c r="A78" s="166" t="n">
        <f aca="false">'1-ToM-Requirements'!A78</f>
        <v>72</v>
      </c>
      <c r="B78" s="168" t="n">
        <f aca="false">'1-ToM-Requirements'!B78</f>
        <v>0</v>
      </c>
      <c r="C78" s="168" t="n">
        <f aca="false">'1-ToM-Requirements'!C78</f>
        <v>0</v>
      </c>
      <c r="D78" s="169" t="n">
        <f aca="false">'1-ToM-Requirements'!E78</f>
        <v>0</v>
      </c>
      <c r="E78" s="201"/>
      <c r="F78" s="202"/>
      <c r="G78" s="117"/>
      <c r="H78" s="201"/>
      <c r="I78" s="202"/>
      <c r="J78" s="202"/>
      <c r="K78" s="202"/>
      <c r="L78" s="202"/>
      <c r="M78" s="202"/>
      <c r="N78" s="202"/>
      <c r="O78" s="202"/>
      <c r="P78" s="202"/>
      <c r="Q78" s="202"/>
      <c r="R78" s="202"/>
      <c r="S78" s="117"/>
      <c r="T78" s="201"/>
      <c r="U78" s="202"/>
      <c r="V78" s="202"/>
      <c r="W78" s="202"/>
      <c r="X78" s="202"/>
      <c r="Y78" s="202"/>
      <c r="Z78" s="202"/>
      <c r="AA78" s="202"/>
      <c r="AB78" s="202"/>
      <c r="AC78" s="202"/>
      <c r="AD78" s="202"/>
      <c r="AE78" s="202"/>
      <c r="AF78" s="201"/>
      <c r="AG78" s="202"/>
      <c r="AH78" s="202"/>
      <c r="AI78" s="202"/>
      <c r="AJ78" s="202"/>
      <c r="AK78" s="202"/>
      <c r="AL78" s="202"/>
      <c r="AM78" s="202"/>
      <c r="AN78" s="202"/>
      <c r="AO78" s="202"/>
      <c r="AP78" s="202"/>
      <c r="AQ78" s="117"/>
      <c r="AR78" s="117"/>
      <c r="AS78" s="121"/>
    </row>
    <row r="79" customFormat="false" ht="30" hidden="false" customHeight="true" outlineLevel="0" collapsed="false">
      <c r="A79" s="166" t="n">
        <f aca="false">'1-ToM-Requirements'!A79</f>
        <v>73</v>
      </c>
      <c r="B79" s="168" t="n">
        <f aca="false">'1-ToM-Requirements'!B79</f>
        <v>0</v>
      </c>
      <c r="C79" s="168" t="n">
        <f aca="false">'1-ToM-Requirements'!C79</f>
        <v>0</v>
      </c>
      <c r="D79" s="169" t="n">
        <f aca="false">'1-ToM-Requirements'!E79</f>
        <v>0</v>
      </c>
      <c r="E79" s="201"/>
      <c r="F79" s="202"/>
      <c r="G79" s="117"/>
      <c r="H79" s="201"/>
      <c r="I79" s="202"/>
      <c r="J79" s="202"/>
      <c r="K79" s="202"/>
      <c r="L79" s="202"/>
      <c r="M79" s="202"/>
      <c r="N79" s="202"/>
      <c r="O79" s="202"/>
      <c r="P79" s="202"/>
      <c r="Q79" s="202"/>
      <c r="R79" s="202"/>
      <c r="S79" s="117"/>
      <c r="T79" s="201"/>
      <c r="U79" s="202"/>
      <c r="V79" s="202"/>
      <c r="W79" s="202"/>
      <c r="X79" s="202"/>
      <c r="Y79" s="202"/>
      <c r="Z79" s="202"/>
      <c r="AA79" s="202"/>
      <c r="AB79" s="202"/>
      <c r="AC79" s="202"/>
      <c r="AD79" s="202"/>
      <c r="AE79" s="202"/>
      <c r="AF79" s="201"/>
      <c r="AG79" s="202"/>
      <c r="AH79" s="202"/>
      <c r="AI79" s="202"/>
      <c r="AJ79" s="202"/>
      <c r="AK79" s="202"/>
      <c r="AL79" s="202"/>
      <c r="AM79" s="202"/>
      <c r="AN79" s="202"/>
      <c r="AO79" s="202"/>
      <c r="AP79" s="202"/>
      <c r="AQ79" s="117"/>
      <c r="AR79" s="117"/>
      <c r="AS79" s="121"/>
    </row>
    <row r="80" customFormat="false" ht="30" hidden="false" customHeight="true" outlineLevel="0" collapsed="false">
      <c r="A80" s="166" t="n">
        <f aca="false">'1-ToM-Requirements'!A80</f>
        <v>74</v>
      </c>
      <c r="B80" s="168" t="n">
        <f aca="false">'1-ToM-Requirements'!B80</f>
        <v>0</v>
      </c>
      <c r="C80" s="168" t="n">
        <f aca="false">'1-ToM-Requirements'!C80</f>
        <v>0</v>
      </c>
      <c r="D80" s="169" t="n">
        <f aca="false">'1-ToM-Requirements'!E80</f>
        <v>0</v>
      </c>
      <c r="E80" s="201"/>
      <c r="F80" s="202"/>
      <c r="G80" s="117"/>
      <c r="H80" s="201"/>
      <c r="I80" s="202"/>
      <c r="J80" s="202"/>
      <c r="K80" s="202"/>
      <c r="L80" s="202"/>
      <c r="M80" s="202"/>
      <c r="N80" s="202"/>
      <c r="O80" s="202"/>
      <c r="P80" s="202"/>
      <c r="Q80" s="202"/>
      <c r="R80" s="202"/>
      <c r="S80" s="117"/>
      <c r="T80" s="201"/>
      <c r="U80" s="202"/>
      <c r="V80" s="202"/>
      <c r="W80" s="202"/>
      <c r="X80" s="202"/>
      <c r="Y80" s="202"/>
      <c r="Z80" s="202"/>
      <c r="AA80" s="202"/>
      <c r="AB80" s="202"/>
      <c r="AC80" s="202"/>
      <c r="AD80" s="202"/>
      <c r="AE80" s="202"/>
      <c r="AF80" s="201"/>
      <c r="AG80" s="202"/>
      <c r="AH80" s="202"/>
      <c r="AI80" s="202"/>
      <c r="AJ80" s="202"/>
      <c r="AK80" s="202"/>
      <c r="AL80" s="202"/>
      <c r="AM80" s="202"/>
      <c r="AN80" s="202"/>
      <c r="AO80" s="202"/>
      <c r="AP80" s="202"/>
      <c r="AQ80" s="117"/>
      <c r="AR80" s="117"/>
      <c r="AS80" s="121"/>
    </row>
    <row r="81" customFormat="false" ht="30" hidden="false" customHeight="true" outlineLevel="0" collapsed="false">
      <c r="A81" s="166" t="n">
        <f aca="false">'1-ToM-Requirements'!A81</f>
        <v>75</v>
      </c>
      <c r="B81" s="168" t="n">
        <f aca="false">'1-ToM-Requirements'!B81</f>
        <v>0</v>
      </c>
      <c r="C81" s="168" t="n">
        <f aca="false">'1-ToM-Requirements'!C81</f>
        <v>0</v>
      </c>
      <c r="D81" s="169" t="n">
        <f aca="false">'1-ToM-Requirements'!E81</f>
        <v>0</v>
      </c>
      <c r="E81" s="201"/>
      <c r="F81" s="202"/>
      <c r="G81" s="117"/>
      <c r="H81" s="201"/>
      <c r="I81" s="202"/>
      <c r="J81" s="202"/>
      <c r="K81" s="202"/>
      <c r="L81" s="202"/>
      <c r="M81" s="202"/>
      <c r="N81" s="202"/>
      <c r="O81" s="202"/>
      <c r="P81" s="202"/>
      <c r="Q81" s="202"/>
      <c r="R81" s="202"/>
      <c r="S81" s="117"/>
      <c r="T81" s="201"/>
      <c r="U81" s="202"/>
      <c r="V81" s="202"/>
      <c r="W81" s="202"/>
      <c r="X81" s="202"/>
      <c r="Y81" s="202"/>
      <c r="Z81" s="202"/>
      <c r="AA81" s="202"/>
      <c r="AB81" s="202"/>
      <c r="AC81" s="202"/>
      <c r="AD81" s="202"/>
      <c r="AE81" s="202"/>
      <c r="AF81" s="201"/>
      <c r="AG81" s="202"/>
      <c r="AH81" s="202"/>
      <c r="AI81" s="202"/>
      <c r="AJ81" s="202"/>
      <c r="AK81" s="202"/>
      <c r="AL81" s="202"/>
      <c r="AM81" s="202"/>
      <c r="AN81" s="202"/>
      <c r="AO81" s="202"/>
      <c r="AP81" s="202"/>
      <c r="AQ81" s="117"/>
      <c r="AR81" s="117"/>
      <c r="AS81" s="121"/>
    </row>
    <row r="82" customFormat="false" ht="30" hidden="false" customHeight="true" outlineLevel="0" collapsed="false">
      <c r="A82" s="166" t="n">
        <f aca="false">'1-ToM-Requirements'!A82</f>
        <v>76</v>
      </c>
      <c r="B82" s="168" t="n">
        <f aca="false">'1-ToM-Requirements'!B82</f>
        <v>0</v>
      </c>
      <c r="C82" s="168" t="n">
        <f aca="false">'1-ToM-Requirements'!C82</f>
        <v>0</v>
      </c>
      <c r="D82" s="169" t="n">
        <f aca="false">'1-ToM-Requirements'!E82</f>
        <v>0</v>
      </c>
      <c r="E82" s="201"/>
      <c r="F82" s="202"/>
      <c r="G82" s="117"/>
      <c r="H82" s="201"/>
      <c r="I82" s="202"/>
      <c r="J82" s="202"/>
      <c r="K82" s="202"/>
      <c r="L82" s="202"/>
      <c r="M82" s="202"/>
      <c r="N82" s="202"/>
      <c r="O82" s="202"/>
      <c r="P82" s="202"/>
      <c r="Q82" s="202"/>
      <c r="R82" s="202"/>
      <c r="S82" s="117"/>
      <c r="T82" s="201"/>
      <c r="U82" s="202"/>
      <c r="V82" s="202"/>
      <c r="W82" s="202"/>
      <c r="X82" s="202"/>
      <c r="Y82" s="202"/>
      <c r="Z82" s="202"/>
      <c r="AA82" s="202"/>
      <c r="AB82" s="202"/>
      <c r="AC82" s="202"/>
      <c r="AD82" s="202"/>
      <c r="AE82" s="202"/>
      <c r="AF82" s="201"/>
      <c r="AG82" s="202"/>
      <c r="AH82" s="202"/>
      <c r="AI82" s="202"/>
      <c r="AJ82" s="202"/>
      <c r="AK82" s="202"/>
      <c r="AL82" s="202"/>
      <c r="AM82" s="202"/>
      <c r="AN82" s="202"/>
      <c r="AO82" s="202"/>
      <c r="AP82" s="202"/>
      <c r="AQ82" s="117"/>
      <c r="AR82" s="117"/>
      <c r="AS82" s="121"/>
    </row>
    <row r="83" customFormat="false" ht="30" hidden="false" customHeight="true" outlineLevel="0" collapsed="false">
      <c r="A83" s="166" t="n">
        <f aca="false">'1-ToM-Requirements'!A83</f>
        <v>77</v>
      </c>
      <c r="B83" s="168" t="n">
        <f aca="false">'1-ToM-Requirements'!B83</f>
        <v>0</v>
      </c>
      <c r="C83" s="168" t="n">
        <f aca="false">'1-ToM-Requirements'!C83</f>
        <v>0</v>
      </c>
      <c r="D83" s="169" t="n">
        <f aca="false">'1-ToM-Requirements'!E83</f>
        <v>0</v>
      </c>
      <c r="E83" s="201"/>
      <c r="F83" s="202"/>
      <c r="G83" s="117"/>
      <c r="H83" s="201"/>
      <c r="I83" s="202"/>
      <c r="J83" s="202"/>
      <c r="K83" s="202"/>
      <c r="L83" s="202"/>
      <c r="M83" s="202"/>
      <c r="N83" s="202"/>
      <c r="O83" s="202"/>
      <c r="P83" s="202"/>
      <c r="Q83" s="202"/>
      <c r="R83" s="202"/>
      <c r="S83" s="117"/>
      <c r="T83" s="201"/>
      <c r="U83" s="202"/>
      <c r="V83" s="202"/>
      <c r="W83" s="202"/>
      <c r="X83" s="202"/>
      <c r="Y83" s="202"/>
      <c r="Z83" s="202"/>
      <c r="AA83" s="202"/>
      <c r="AB83" s="202"/>
      <c r="AC83" s="202"/>
      <c r="AD83" s="202"/>
      <c r="AE83" s="202"/>
      <c r="AF83" s="201"/>
      <c r="AG83" s="202"/>
      <c r="AH83" s="202"/>
      <c r="AI83" s="202"/>
      <c r="AJ83" s="202"/>
      <c r="AK83" s="202"/>
      <c r="AL83" s="202"/>
      <c r="AM83" s="202"/>
      <c r="AN83" s="202"/>
      <c r="AO83" s="202"/>
      <c r="AP83" s="202"/>
      <c r="AQ83" s="117"/>
      <c r="AR83" s="117"/>
      <c r="AS83" s="121"/>
    </row>
    <row r="84" customFormat="false" ht="30" hidden="false" customHeight="true" outlineLevel="0" collapsed="false">
      <c r="A84" s="166" t="n">
        <f aca="false">'1-ToM-Requirements'!A84</f>
        <v>78</v>
      </c>
      <c r="B84" s="168" t="n">
        <f aca="false">'1-ToM-Requirements'!B84</f>
        <v>0</v>
      </c>
      <c r="C84" s="168" t="n">
        <f aca="false">'1-ToM-Requirements'!C84</f>
        <v>0</v>
      </c>
      <c r="D84" s="169" t="n">
        <f aca="false">'1-ToM-Requirements'!E84</f>
        <v>0</v>
      </c>
      <c r="E84" s="201"/>
      <c r="F84" s="202"/>
      <c r="G84" s="117"/>
      <c r="H84" s="201"/>
      <c r="I84" s="202"/>
      <c r="J84" s="202"/>
      <c r="K84" s="202"/>
      <c r="L84" s="202"/>
      <c r="M84" s="202"/>
      <c r="N84" s="202"/>
      <c r="O84" s="202"/>
      <c r="P84" s="202"/>
      <c r="Q84" s="202"/>
      <c r="R84" s="202"/>
      <c r="S84" s="117"/>
      <c r="T84" s="201"/>
      <c r="U84" s="202"/>
      <c r="V84" s="202"/>
      <c r="W84" s="202"/>
      <c r="X84" s="202"/>
      <c r="Y84" s="202"/>
      <c r="Z84" s="202"/>
      <c r="AA84" s="202"/>
      <c r="AB84" s="202"/>
      <c r="AC84" s="202"/>
      <c r="AD84" s="202"/>
      <c r="AE84" s="202"/>
      <c r="AF84" s="201"/>
      <c r="AG84" s="202"/>
      <c r="AH84" s="202"/>
      <c r="AI84" s="202"/>
      <c r="AJ84" s="202"/>
      <c r="AK84" s="202"/>
      <c r="AL84" s="202"/>
      <c r="AM84" s="202"/>
      <c r="AN84" s="202"/>
      <c r="AO84" s="202"/>
      <c r="AP84" s="202"/>
      <c r="AQ84" s="117"/>
      <c r="AR84" s="117"/>
      <c r="AS84" s="121"/>
    </row>
    <row r="85" customFormat="false" ht="30" hidden="false" customHeight="true" outlineLevel="0" collapsed="false">
      <c r="A85" s="166" t="n">
        <f aca="false">'1-ToM-Requirements'!A85</f>
        <v>79</v>
      </c>
      <c r="B85" s="168" t="n">
        <f aca="false">'1-ToM-Requirements'!B85</f>
        <v>0</v>
      </c>
      <c r="C85" s="168" t="n">
        <f aca="false">'1-ToM-Requirements'!C85</f>
        <v>0</v>
      </c>
      <c r="D85" s="169" t="n">
        <f aca="false">'1-ToM-Requirements'!E85</f>
        <v>0</v>
      </c>
      <c r="E85" s="201"/>
      <c r="F85" s="202"/>
      <c r="G85" s="117"/>
      <c r="H85" s="201"/>
      <c r="I85" s="202"/>
      <c r="J85" s="202"/>
      <c r="K85" s="202"/>
      <c r="L85" s="202"/>
      <c r="M85" s="202"/>
      <c r="N85" s="202"/>
      <c r="O85" s="202"/>
      <c r="P85" s="202"/>
      <c r="Q85" s="202"/>
      <c r="R85" s="202"/>
      <c r="S85" s="117"/>
      <c r="T85" s="201"/>
      <c r="U85" s="202"/>
      <c r="V85" s="202"/>
      <c r="W85" s="202"/>
      <c r="X85" s="202"/>
      <c r="Y85" s="202"/>
      <c r="Z85" s="202"/>
      <c r="AA85" s="202"/>
      <c r="AB85" s="202"/>
      <c r="AC85" s="202"/>
      <c r="AD85" s="202"/>
      <c r="AE85" s="202"/>
      <c r="AF85" s="201"/>
      <c r="AG85" s="202"/>
      <c r="AH85" s="202"/>
      <c r="AI85" s="202"/>
      <c r="AJ85" s="202"/>
      <c r="AK85" s="202"/>
      <c r="AL85" s="202"/>
      <c r="AM85" s="202"/>
      <c r="AN85" s="202"/>
      <c r="AO85" s="202"/>
      <c r="AP85" s="202"/>
      <c r="AQ85" s="117"/>
      <c r="AR85" s="117"/>
      <c r="AS85" s="121"/>
    </row>
    <row r="86" customFormat="false" ht="30" hidden="false" customHeight="true" outlineLevel="0" collapsed="false">
      <c r="A86" s="176" t="n">
        <f aca="false">'1-ToM-Requirements'!A86</f>
        <v>80</v>
      </c>
      <c r="B86" s="178" t="n">
        <f aca="false">'1-ToM-Requirements'!B86</f>
        <v>0</v>
      </c>
      <c r="C86" s="178" t="n">
        <f aca="false">'1-ToM-Requirements'!C86</f>
        <v>0</v>
      </c>
      <c r="D86" s="179" t="n">
        <f aca="false">'1-ToM-Requirements'!E86</f>
        <v>0</v>
      </c>
      <c r="E86" s="203"/>
      <c r="F86" s="204"/>
      <c r="G86" s="127"/>
      <c r="H86" s="203"/>
      <c r="I86" s="204"/>
      <c r="J86" s="204"/>
      <c r="K86" s="204"/>
      <c r="L86" s="204"/>
      <c r="M86" s="204"/>
      <c r="N86" s="204"/>
      <c r="O86" s="204"/>
      <c r="P86" s="204"/>
      <c r="Q86" s="204"/>
      <c r="R86" s="204"/>
      <c r="S86" s="127"/>
      <c r="T86" s="203"/>
      <c r="U86" s="204"/>
      <c r="V86" s="204"/>
      <c r="W86" s="204"/>
      <c r="X86" s="204"/>
      <c r="Y86" s="204"/>
      <c r="Z86" s="204"/>
      <c r="AA86" s="204"/>
      <c r="AB86" s="204"/>
      <c r="AC86" s="204"/>
      <c r="AD86" s="204"/>
      <c r="AE86" s="204"/>
      <c r="AF86" s="203"/>
      <c r="AG86" s="204"/>
      <c r="AH86" s="204"/>
      <c r="AI86" s="204"/>
      <c r="AJ86" s="204"/>
      <c r="AK86" s="204"/>
      <c r="AL86" s="204"/>
      <c r="AM86" s="204"/>
      <c r="AN86" s="204"/>
      <c r="AO86" s="204"/>
      <c r="AP86" s="204"/>
      <c r="AQ86" s="127"/>
      <c r="AR86" s="127"/>
      <c r="AS86" s="130"/>
    </row>
  </sheetData>
  <printOptions headings="false" gridLines="false" gridLinesSet="true" horizontalCentered="false" verticalCentered="false"/>
  <pageMargins left="0.39375" right="0.39375" top="0.747916666666667" bottom="0.39375" header="0.511811023622047" footer="0.511811023622047"/>
  <pageSetup paperSize="9" scale="100" fitToWidth="1" fitToHeight="1" pageOrder="overThenDown" orientation="landscape" blackAndWhite="false" draft="false" cellComments="none" horizontalDpi="300" verticalDpi="300" copies="1"/>
  <headerFooter differentFirst="false" differentOddEven="false">
    <oddHeader/>
    <oddFooter/>
  </headerFooter>
</worksheet>
</file>

<file path=xl/worksheets/sheet7.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00B050"/>
    <pageSetUpPr fitToPage="false"/>
  </sheetPr>
  <dimension ref="A1:EK95"/>
  <sheetViews>
    <sheetView showFormulas="false" showGridLines="true" showRowColHeaders="true" showZeros="true" rightToLeft="false" tabSelected="false" showOutlineSymbols="true" defaultGridColor="true" view="normal" topLeftCell="A1" colorId="64" zoomScale="110" zoomScaleNormal="110" zoomScalePageLayoutView="100" workbookViewId="0">
      <pane xSplit="7" ySplit="6" topLeftCell="H69" activePane="bottomRight" state="frozen"/>
      <selection pane="topLeft" activeCell="A1" activeCellId="0" sqref="A1"/>
      <selection pane="topRight" activeCell="H1" activeCellId="0" sqref="H1"/>
      <selection pane="bottomLeft" activeCell="A69" activeCellId="0" sqref="A69"/>
      <selection pane="bottomRight" activeCell="E84" activeCellId="0" sqref="E84"/>
    </sheetView>
  </sheetViews>
  <sheetFormatPr defaultColWidth="16.6640625" defaultRowHeight="15" zeroHeight="false" outlineLevelRow="0" outlineLevelCol="0"/>
  <cols>
    <col collapsed="false" customWidth="true" hidden="false" outlineLevel="0" max="1" min="1" style="59" width="4.11"/>
    <col collapsed="false" customWidth="true" hidden="false" outlineLevel="0" max="2" min="2" style="59" width="15.89"/>
    <col collapsed="false" customWidth="true" hidden="false" outlineLevel="0" max="3" min="3" style="59" width="13.33"/>
    <col collapsed="false" customWidth="false" hidden="false" outlineLevel="0" max="4" min="4" style="59" width="16.66"/>
    <col collapsed="false" customWidth="true" hidden="false" outlineLevel="0" max="5" min="5" style="131" width="5.44"/>
    <col collapsed="false" customWidth="true" hidden="false" outlineLevel="0" max="6" min="6" style="205" width="8.33"/>
    <col collapsed="false" customWidth="true" hidden="false" outlineLevel="0" max="7" min="7" style="206" width="10.33"/>
    <col collapsed="false" customWidth="true" hidden="false" outlineLevel="0" max="8" min="8" style="207" width="19"/>
    <col collapsed="false" customWidth="false" hidden="false" outlineLevel="0" max="9" min="9" style="207" width="16.66"/>
    <col collapsed="false" customWidth="true" hidden="false" outlineLevel="0" max="10" min="10" style="207" width="17.11"/>
    <col collapsed="false" customWidth="true" hidden="false" outlineLevel="0" max="11" min="11" style="207" width="13.44"/>
    <col collapsed="false" customWidth="true" hidden="false" outlineLevel="0" max="12" min="12" style="207" width="11.89"/>
    <col collapsed="false" customWidth="true" hidden="false" outlineLevel="0" max="13" min="13" style="207" width="20"/>
    <col collapsed="false" customWidth="true" hidden="false" outlineLevel="0" max="14" min="14" style="207" width="18"/>
    <col collapsed="false" customWidth="true" hidden="false" outlineLevel="0" max="15" min="15" style="207" width="11"/>
    <col collapsed="false" customWidth="true" hidden="false" outlineLevel="0" max="16" min="16" style="207" width="11.89"/>
    <col collapsed="false" customWidth="true" hidden="false" outlineLevel="0" max="17" min="17" style="131" width="22.33"/>
    <col collapsed="false" customWidth="true" hidden="false" outlineLevel="0" max="18" min="18" style="206" width="18.33"/>
    <col collapsed="false" customWidth="true" hidden="false" outlineLevel="0" max="19" min="19" style="206" width="11"/>
    <col collapsed="false" customWidth="true" hidden="false" outlineLevel="0" max="20" min="20" style="206" width="11.89"/>
    <col collapsed="false" customWidth="true" hidden="false" outlineLevel="0" max="21" min="21" style="206" width="10.66"/>
    <col collapsed="false" customWidth="true" hidden="false" outlineLevel="0" max="22" min="22" style="206" width="19.33"/>
    <col collapsed="false" customWidth="true" hidden="false" outlineLevel="0" max="23" min="23" style="206" width="9.88"/>
    <col collapsed="false" customWidth="true" hidden="false" outlineLevel="0" max="24" min="24" style="208" width="9.33"/>
    <col collapsed="false" customWidth="true" hidden="false" outlineLevel="0" max="25" min="25" style="206" width="9.11"/>
    <col collapsed="false" customWidth="true" hidden="false" outlineLevel="0" max="26" min="26" style="131" width="5.34"/>
    <col collapsed="false" customWidth="true" hidden="false" outlineLevel="0" max="27" min="27" style="209" width="5.34"/>
    <col collapsed="false" customWidth="true" hidden="false" outlineLevel="0" max="28" min="28" style="131" width="8.44"/>
    <col collapsed="false" customWidth="true" hidden="false" outlineLevel="0" max="29" min="29" style="206" width="8"/>
    <col collapsed="false" customWidth="true" hidden="false" outlineLevel="0" max="30" min="30" style="131" width="7"/>
    <col collapsed="false" customWidth="true" hidden="false" outlineLevel="0" max="31" min="31" style="206" width="17.33"/>
    <col collapsed="false" customWidth="true" hidden="false" outlineLevel="0" max="32" min="32" style="131" width="8.11"/>
    <col collapsed="false" customWidth="true" hidden="false" outlineLevel="0" max="33" min="33" style="131" width="9.11"/>
    <col collapsed="false" customWidth="true" hidden="false" outlineLevel="0" max="34" min="34" style="206" width="19"/>
    <col collapsed="false" customWidth="true" hidden="false" outlineLevel="0" max="36" min="35" style="131" width="8.88"/>
    <col collapsed="false" customWidth="true" hidden="false" outlineLevel="0" max="37" min="37" style="131" width="5.34"/>
    <col collapsed="false" customWidth="true" hidden="false" outlineLevel="0" max="38" min="38" style="209" width="5.34"/>
    <col collapsed="false" customWidth="true" hidden="false" outlineLevel="0" max="39" min="39" style="131" width="6"/>
    <col collapsed="false" customWidth="true" hidden="false" outlineLevel="0" max="40" min="40" style="131" width="8.44"/>
    <col collapsed="false" customWidth="true" hidden="false" outlineLevel="0" max="41" min="41" style="131" width="7"/>
    <col collapsed="false" customWidth="true" hidden="false" outlineLevel="0" max="42" min="42" style="206" width="17"/>
    <col collapsed="false" customWidth="true" hidden="false" outlineLevel="0" max="43" min="43" style="131" width="8.44"/>
    <col collapsed="false" customWidth="true" hidden="false" outlineLevel="0" max="44" min="44" style="131" width="9.11"/>
    <col collapsed="false" customWidth="true" hidden="false" outlineLevel="0" max="45" min="45" style="206" width="19.89"/>
    <col collapsed="false" customWidth="true" hidden="false" outlineLevel="0" max="46" min="46" style="131" width="8.44"/>
    <col collapsed="false" customWidth="true" hidden="false" outlineLevel="0" max="47" min="47" style="131" width="8.88"/>
    <col collapsed="false" customWidth="true" hidden="false" outlineLevel="0" max="49" min="48" style="206" width="10.44"/>
    <col collapsed="false" customWidth="true" hidden="false" outlineLevel="0" max="50" min="50" style="131" width="5.34"/>
    <col collapsed="false" customWidth="true" hidden="false" outlineLevel="0" max="51" min="51" style="209" width="5.34"/>
    <col collapsed="false" customWidth="true" hidden="false" outlineLevel="0" max="52" min="52" style="131" width="9"/>
    <col collapsed="false" customWidth="true" hidden="false" outlineLevel="0" max="53" min="53" style="131" width="7.44"/>
    <col collapsed="false" customWidth="true" hidden="false" outlineLevel="0" max="54" min="54" style="206" width="16.11"/>
    <col collapsed="false" customWidth="true" hidden="false" outlineLevel="0" max="55" min="55" style="131" width="8.66"/>
    <col collapsed="false" customWidth="true" hidden="false" outlineLevel="0" max="56" min="56" style="131" width="9.11"/>
    <col collapsed="false" customWidth="true" hidden="false" outlineLevel="0" max="57" min="57" style="206" width="19.33"/>
    <col collapsed="false" customWidth="true" hidden="false" outlineLevel="0" max="58" min="58" style="131" width="9.11"/>
    <col collapsed="false" customWidth="true" hidden="false" outlineLevel="0" max="59" min="59" style="131" width="8.88"/>
    <col collapsed="false" customWidth="true" hidden="false" outlineLevel="0" max="61" min="60" style="206" width="10.44"/>
    <col collapsed="false" customWidth="true" hidden="false" outlineLevel="0" max="62" min="62" style="131" width="5.34"/>
    <col collapsed="false" customWidth="true" hidden="false" outlineLevel="0" max="63" min="63" style="209" width="5.34"/>
    <col collapsed="false" customWidth="true" hidden="false" outlineLevel="0" max="64" min="64" style="131" width="9.44"/>
    <col collapsed="false" customWidth="true" hidden="false" outlineLevel="0" max="65" min="65" style="131" width="6.34"/>
    <col collapsed="false" customWidth="true" hidden="false" outlineLevel="0" max="66" min="66" style="206" width="15.89"/>
    <col collapsed="false" customWidth="true" hidden="false" outlineLevel="0" max="67" min="67" style="131" width="8.88"/>
    <col collapsed="false" customWidth="true" hidden="false" outlineLevel="0" max="68" min="68" style="131" width="9.11"/>
    <col collapsed="false" customWidth="true" hidden="false" outlineLevel="0" max="69" min="69" style="206" width="18.89"/>
    <col collapsed="false" customWidth="true" hidden="false" outlineLevel="0" max="70" min="70" style="131" width="8.66"/>
    <col collapsed="false" customWidth="true" hidden="false" outlineLevel="0" max="71" min="71" style="131" width="8.88"/>
    <col collapsed="false" customWidth="true" hidden="false" outlineLevel="0" max="72" min="72" style="131" width="5.34"/>
    <col collapsed="false" customWidth="true" hidden="false" outlineLevel="0" max="73" min="73" style="209" width="5.34"/>
    <col collapsed="false" customWidth="true" hidden="false" outlineLevel="0" max="74" min="74" style="131" width="9.44"/>
    <col collapsed="false" customWidth="true" hidden="false" outlineLevel="0" max="75" min="75" style="131" width="6.44"/>
    <col collapsed="false" customWidth="true" hidden="false" outlineLevel="0" max="76" min="76" style="131" width="9.11"/>
    <col collapsed="false" customWidth="true" hidden="false" outlineLevel="0" max="80" min="77" style="131" width="6.66"/>
    <col collapsed="false" customWidth="false" hidden="false" outlineLevel="0" max="81" min="81" style="206" width="16.66"/>
    <col collapsed="false" customWidth="true" hidden="false" outlineLevel="0" max="82" min="82" style="131" width="8.88"/>
    <col collapsed="false" customWidth="true" hidden="false" outlineLevel="0" max="84" min="83" style="131" width="9.11"/>
    <col collapsed="false" customWidth="true" hidden="false" outlineLevel="0" max="85" min="85" style="206" width="21.11"/>
    <col collapsed="false" customWidth="true" hidden="false" outlineLevel="0" max="86" min="86" style="131" width="8.44"/>
    <col collapsed="false" customWidth="true" hidden="false" outlineLevel="0" max="87" min="87" style="131" width="8.88"/>
    <col collapsed="false" customWidth="true" hidden="false" outlineLevel="0" max="91" min="88" style="131" width="6.66"/>
    <col collapsed="false" customWidth="false" hidden="false" outlineLevel="0" max="92" min="92" style="206" width="16.66"/>
    <col collapsed="false" customWidth="true" hidden="false" outlineLevel="0" max="93" min="93" style="131" width="8.88"/>
    <col collapsed="false" customWidth="true" hidden="false" outlineLevel="0" max="95" min="94" style="131" width="9.11"/>
    <col collapsed="false" customWidth="true" hidden="false" outlineLevel="0" max="96" min="96" style="206" width="20.33"/>
    <col collapsed="false" customWidth="true" hidden="false" outlineLevel="0" max="98" min="97" style="131" width="8.88"/>
    <col collapsed="false" customWidth="true" hidden="false" outlineLevel="0" max="99" min="99" style="131" width="5.34"/>
    <col collapsed="false" customWidth="true" hidden="false" outlineLevel="0" max="100" min="100" style="209" width="5.34"/>
    <col collapsed="false" customWidth="true" hidden="false" outlineLevel="0" max="101" min="101" style="131" width="9.44"/>
    <col collapsed="false" customWidth="true" hidden="false" outlineLevel="0" max="102" min="102" style="131" width="6.44"/>
    <col collapsed="false" customWidth="true" hidden="false" outlineLevel="0" max="106" min="103" style="131" width="6.66"/>
    <col collapsed="false" customWidth="true" hidden="false" outlineLevel="0" max="107" min="107" style="206" width="17.44"/>
    <col collapsed="false" customWidth="true" hidden="false" outlineLevel="0" max="108" min="108" style="131" width="7"/>
    <col collapsed="false" customWidth="true" hidden="false" outlineLevel="0" max="109" min="109" style="131" width="9.11"/>
    <col collapsed="false" customWidth="true" hidden="false" outlineLevel="0" max="110" min="110" style="206" width="21.44"/>
    <col collapsed="false" customWidth="true" hidden="false" outlineLevel="0" max="111" min="111" style="131" width="8.33"/>
    <col collapsed="false" customWidth="true" hidden="false" outlineLevel="0" max="112" min="112" style="131" width="8.88"/>
    <col collapsed="false" customWidth="true" hidden="false" outlineLevel="0" max="115" min="113" style="206" width="11.66"/>
    <col collapsed="false" customWidth="true" hidden="false" outlineLevel="0" max="116" min="116" style="131" width="54.67"/>
    <col collapsed="false" customWidth="true" hidden="false" outlineLevel="0" max="117" min="117" style="59" width="11.89"/>
    <col collapsed="false" customWidth="true" hidden="false" outlineLevel="0" max="118" min="118" style="59" width="10.88"/>
    <col collapsed="false" customWidth="true" hidden="false" outlineLevel="0" max="128" min="119" style="59" width="7.66"/>
    <col collapsed="false" customWidth="true" hidden="false" outlineLevel="0" max="129" min="129" style="59" width="8.44"/>
    <col collapsed="false" customWidth="true" hidden="false" outlineLevel="0" max="131" min="130" style="59" width="10.33"/>
    <col collapsed="false" customWidth="true" hidden="false" outlineLevel="0" max="132" min="132" style="59" width="12.89"/>
    <col collapsed="false" customWidth="true" hidden="false" outlineLevel="0" max="136" min="133" style="59" width="10.33"/>
    <col collapsed="false" customWidth="true" hidden="false" outlineLevel="0" max="141" min="137" style="59" width="10.88"/>
    <col collapsed="false" customWidth="false" hidden="false" outlineLevel="0" max="1024" min="142" style="59" width="16.66"/>
  </cols>
  <sheetData>
    <row r="1" s="58" customFormat="true" ht="30" hidden="false" customHeight="true" outlineLevel="0" collapsed="false">
      <c r="A1" s="60"/>
      <c r="B1" s="61" t="s">
        <v>79</v>
      </c>
      <c r="C1" s="62" t="str">
        <f aca="false">'General Information'!B2</f>
        <v>ESTIA</v>
      </c>
      <c r="D1" s="132" t="str">
        <f aca="false">'General Information'!B11</f>
        <v>D03-E02-E01</v>
      </c>
      <c r="E1" s="64" t="s">
        <v>433</v>
      </c>
      <c r="F1" s="210"/>
      <c r="G1" s="211"/>
      <c r="H1" s="212"/>
      <c r="I1" s="212"/>
      <c r="J1" s="212"/>
      <c r="K1" s="212"/>
      <c r="L1" s="212"/>
      <c r="M1" s="212"/>
      <c r="N1" s="212"/>
      <c r="O1" s="212"/>
      <c r="P1" s="212"/>
      <c r="Q1" s="133"/>
      <c r="R1" s="133"/>
      <c r="S1" s="133"/>
      <c r="T1" s="133"/>
      <c r="U1" s="133"/>
      <c r="V1" s="133"/>
      <c r="W1" s="133"/>
      <c r="X1" s="213"/>
      <c r="Y1" s="214"/>
      <c r="Z1" s="133"/>
      <c r="AA1" s="215"/>
      <c r="AB1" s="133"/>
      <c r="AC1" s="214"/>
      <c r="AD1" s="133"/>
      <c r="AE1" s="214"/>
      <c r="AF1" s="133"/>
      <c r="AG1" s="133"/>
      <c r="AH1" s="214"/>
      <c r="AI1" s="133"/>
      <c r="AJ1" s="133"/>
      <c r="AK1" s="133"/>
      <c r="AL1" s="215"/>
      <c r="AM1" s="133"/>
      <c r="AN1" s="133"/>
      <c r="AO1" s="133"/>
      <c r="AP1" s="214"/>
      <c r="AQ1" s="133"/>
      <c r="AR1" s="133"/>
      <c r="AS1" s="214"/>
      <c r="AT1" s="133"/>
      <c r="AU1" s="133"/>
      <c r="AV1" s="214"/>
      <c r="AW1" s="214"/>
      <c r="AX1" s="133"/>
      <c r="AY1" s="216"/>
      <c r="AZ1" s="133"/>
      <c r="BA1" s="133"/>
      <c r="BB1" s="214"/>
      <c r="BC1" s="133"/>
      <c r="BD1" s="133"/>
      <c r="BE1" s="214"/>
      <c r="BF1" s="133"/>
      <c r="BG1" s="133"/>
      <c r="BH1" s="214"/>
      <c r="BI1" s="214"/>
      <c r="BJ1" s="133"/>
      <c r="BK1" s="216"/>
      <c r="BL1" s="133"/>
      <c r="BM1" s="133"/>
      <c r="BN1" s="214"/>
      <c r="BO1" s="133"/>
      <c r="BP1" s="133"/>
      <c r="BQ1" s="214"/>
      <c r="BR1" s="133"/>
      <c r="BS1" s="133"/>
      <c r="BT1" s="133"/>
      <c r="BU1" s="216"/>
      <c r="BV1" s="133"/>
      <c r="BW1" s="133"/>
      <c r="BX1" s="59"/>
      <c r="BY1" s="133"/>
      <c r="BZ1" s="133"/>
      <c r="CA1" s="133"/>
      <c r="CB1" s="133"/>
      <c r="CC1" s="214"/>
      <c r="CD1" s="133"/>
      <c r="CE1" s="133"/>
      <c r="CF1" s="133"/>
      <c r="CG1" s="214"/>
      <c r="CH1" s="133"/>
      <c r="CI1" s="133"/>
      <c r="CJ1" s="133"/>
      <c r="CK1" s="133"/>
      <c r="CL1" s="133"/>
      <c r="CM1" s="133"/>
      <c r="CN1" s="214"/>
      <c r="CO1" s="133"/>
      <c r="CP1" s="133"/>
      <c r="CQ1" s="133"/>
      <c r="CR1" s="214"/>
      <c r="CS1" s="133"/>
      <c r="CT1" s="133"/>
      <c r="CU1" s="133"/>
      <c r="CV1" s="216"/>
      <c r="CW1" s="133"/>
      <c r="CX1" s="133"/>
      <c r="CY1" s="133"/>
      <c r="CZ1" s="133"/>
      <c r="DA1" s="133"/>
      <c r="DB1" s="133"/>
      <c r="DC1" s="214"/>
      <c r="DD1" s="133"/>
      <c r="DE1" s="133"/>
      <c r="DF1" s="214"/>
      <c r="DG1" s="133"/>
      <c r="DH1" s="133"/>
      <c r="DI1" s="214"/>
      <c r="DJ1" s="214"/>
      <c r="DK1" s="214"/>
      <c r="DL1" s="59"/>
      <c r="DN1" s="62" t="str">
        <f aca="false">'General Information'!B2</f>
        <v>ESTIA</v>
      </c>
      <c r="DY1" s="59"/>
      <c r="DZ1" s="59"/>
      <c r="EA1" s="58" t="s">
        <v>434</v>
      </c>
      <c r="EB1" s="58" t="s">
        <v>435</v>
      </c>
      <c r="EC1" s="58" t="s">
        <v>436</v>
      </c>
      <c r="ED1" s="58" t="s">
        <v>437</v>
      </c>
      <c r="EE1" s="58" t="s">
        <v>438</v>
      </c>
      <c r="EF1" s="58" t="s">
        <v>439</v>
      </c>
      <c r="EG1" s="217" t="s">
        <v>440</v>
      </c>
      <c r="EH1" s="218" t="s">
        <v>441</v>
      </c>
      <c r="EI1" s="218" t="s">
        <v>442</v>
      </c>
      <c r="EJ1" s="219" t="s">
        <v>443</v>
      </c>
      <c r="EK1" s="220" t="s">
        <v>444</v>
      </c>
    </row>
    <row r="2" s="59" customFormat="true" ht="30" hidden="false" customHeight="true" outlineLevel="0" collapsed="false">
      <c r="A2" s="70"/>
      <c r="B2" s="71" t="s">
        <v>31</v>
      </c>
      <c r="C2" s="72" t="str">
        <f aca="false">LOOKUP(2,1/('Revision Sheet'!A:A&lt;&gt;""),'Revision Sheet'!A:A)</f>
        <v>Template revision </v>
      </c>
      <c r="D2" s="73" t="str">
        <f aca="false">LOOKUP(2,1/('Revision Sheet'!B:B&lt;&gt;""),'Revision Sheet'!B:B)</f>
        <v>10.4</v>
      </c>
      <c r="E2" s="74" t="s">
        <v>445</v>
      </c>
      <c r="F2" s="135"/>
      <c r="G2" s="221"/>
      <c r="H2" s="212"/>
      <c r="I2" s="212"/>
      <c r="J2" s="212"/>
      <c r="K2" s="212"/>
      <c r="L2" s="212"/>
      <c r="M2" s="212"/>
      <c r="N2" s="212"/>
      <c r="O2" s="212"/>
      <c r="P2" s="212"/>
      <c r="R2" s="133"/>
      <c r="S2" s="133"/>
      <c r="T2" s="133"/>
      <c r="U2" s="133"/>
      <c r="V2" s="133"/>
      <c r="W2" s="133"/>
      <c r="X2" s="213"/>
      <c r="Y2" s="221"/>
      <c r="AA2" s="215"/>
      <c r="AC2" s="221"/>
      <c r="AE2" s="221"/>
      <c r="AH2" s="221"/>
      <c r="AL2" s="215"/>
      <c r="AP2" s="221"/>
      <c r="AS2" s="221"/>
      <c r="AV2" s="221"/>
      <c r="AW2" s="221"/>
      <c r="AY2" s="215"/>
      <c r="BB2" s="221"/>
      <c r="BE2" s="221"/>
      <c r="BH2" s="221"/>
      <c r="BI2" s="221"/>
      <c r="BK2" s="215"/>
      <c r="BN2" s="221"/>
      <c r="BQ2" s="221"/>
      <c r="BU2" s="215"/>
      <c r="CC2" s="221"/>
      <c r="CG2" s="221"/>
      <c r="CN2" s="221"/>
      <c r="CR2" s="221"/>
      <c r="CV2" s="215"/>
      <c r="DC2" s="221"/>
      <c r="DF2" s="221"/>
      <c r="DI2" s="221"/>
      <c r="DJ2" s="221"/>
      <c r="DK2" s="221"/>
      <c r="DN2" s="72" t="str">
        <f aca="false">LOOKUP(2,1/('Revision Sheet'!A:A&lt;&gt;""),'Revision Sheet'!A:A)</f>
        <v>Template revision </v>
      </c>
      <c r="DO2" s="222" t="s">
        <v>446</v>
      </c>
      <c r="EA2" s="59" t="s">
        <v>447</v>
      </c>
      <c r="EB2" s="59" t="s">
        <v>448</v>
      </c>
      <c r="EC2" s="59" t="s">
        <v>330</v>
      </c>
      <c r="ED2" s="59" t="s">
        <v>449</v>
      </c>
      <c r="EE2" s="59" t="s">
        <v>450</v>
      </c>
      <c r="EF2" s="59" t="s">
        <v>451</v>
      </c>
      <c r="EG2" s="223" t="s">
        <v>452</v>
      </c>
      <c r="EH2" s="59" t="s">
        <v>453</v>
      </c>
      <c r="EI2" s="59" t="s">
        <v>454</v>
      </c>
      <c r="EJ2" s="59" t="s">
        <v>455</v>
      </c>
      <c r="EK2" s="224" t="s">
        <v>456</v>
      </c>
    </row>
    <row r="3" s="87" customFormat="true" ht="16.5" hidden="false" customHeight="true" outlineLevel="0" collapsed="false">
      <c r="A3" s="140"/>
      <c r="B3" s="77"/>
      <c r="C3" s="79" t="s">
        <v>100</v>
      </c>
      <c r="D3" s="79"/>
      <c r="E3" s="77"/>
      <c r="F3" s="79" t="s">
        <v>457</v>
      </c>
      <c r="G3" s="79"/>
      <c r="H3" s="225"/>
      <c r="I3" s="225"/>
      <c r="J3" s="225"/>
      <c r="K3" s="225"/>
      <c r="L3" s="225"/>
      <c r="M3" s="226" t="s">
        <v>458</v>
      </c>
      <c r="N3" s="225"/>
      <c r="O3" s="225"/>
      <c r="P3" s="227"/>
      <c r="Q3" s="228" t="s">
        <v>459</v>
      </c>
      <c r="R3" s="229"/>
      <c r="S3" s="79"/>
      <c r="T3" s="229"/>
      <c r="U3" s="229"/>
      <c r="V3" s="229"/>
      <c r="W3" s="229"/>
      <c r="X3" s="230"/>
      <c r="Y3" s="78"/>
      <c r="Z3" s="78"/>
      <c r="AA3" s="231"/>
      <c r="AB3" s="78"/>
      <c r="AC3" s="79" t="s">
        <v>460</v>
      </c>
      <c r="AD3" s="78"/>
      <c r="AE3" s="79"/>
      <c r="AF3" s="78"/>
      <c r="AG3" s="78"/>
      <c r="AH3" s="79"/>
      <c r="AI3" s="78"/>
      <c r="AJ3" s="78"/>
      <c r="AK3" s="83"/>
      <c r="AL3" s="231"/>
      <c r="AM3" s="78"/>
      <c r="AN3" s="78"/>
      <c r="AO3" s="78" t="s">
        <v>461</v>
      </c>
      <c r="AP3" s="79"/>
      <c r="AQ3" s="78"/>
      <c r="AR3" s="78"/>
      <c r="AS3" s="79"/>
      <c r="AT3" s="78"/>
      <c r="AU3" s="78"/>
      <c r="AV3" s="83"/>
      <c r="AW3" s="79"/>
      <c r="AX3" s="79"/>
      <c r="AY3" s="232"/>
      <c r="AZ3" s="79" t="s">
        <v>322</v>
      </c>
      <c r="BA3" s="79"/>
      <c r="BB3" s="79"/>
      <c r="BC3" s="78"/>
      <c r="BD3" s="78"/>
      <c r="BE3" s="79"/>
      <c r="BF3" s="78"/>
      <c r="BG3" s="78"/>
      <c r="BH3" s="83"/>
      <c r="BI3" s="79"/>
      <c r="BJ3" s="79"/>
      <c r="BK3" s="232"/>
      <c r="BL3" s="79" t="s">
        <v>323</v>
      </c>
      <c r="BM3" s="79"/>
      <c r="BN3" s="79"/>
      <c r="BO3" s="78"/>
      <c r="BP3" s="78"/>
      <c r="BQ3" s="79"/>
      <c r="BR3" s="78"/>
      <c r="BS3" s="78"/>
      <c r="BT3" s="77"/>
      <c r="BU3" s="232"/>
      <c r="BV3" s="79"/>
      <c r="BW3" s="79"/>
      <c r="BX3" s="79"/>
      <c r="BY3" s="79"/>
      <c r="BZ3" s="79"/>
      <c r="CA3" s="79" t="s">
        <v>462</v>
      </c>
      <c r="CB3" s="79"/>
      <c r="CC3" s="79"/>
      <c r="CD3" s="78"/>
      <c r="CE3" s="78"/>
      <c r="CF3" s="78"/>
      <c r="CG3" s="79"/>
      <c r="CH3" s="78"/>
      <c r="CI3" s="78"/>
      <c r="CJ3" s="77"/>
      <c r="CK3" s="79"/>
      <c r="CL3" s="79" t="s">
        <v>463</v>
      </c>
      <c r="CM3" s="79"/>
      <c r="CN3" s="79"/>
      <c r="CO3" s="78"/>
      <c r="CP3" s="78"/>
      <c r="CQ3" s="78"/>
      <c r="CR3" s="79"/>
      <c r="CS3" s="78"/>
      <c r="CT3" s="78"/>
      <c r="CU3" s="77"/>
      <c r="CV3" s="232"/>
      <c r="CW3" s="79"/>
      <c r="CX3" s="79"/>
      <c r="CY3" s="79"/>
      <c r="CZ3" s="79"/>
      <c r="DA3" s="79" t="s">
        <v>464</v>
      </c>
      <c r="DB3" s="79"/>
      <c r="DC3" s="79"/>
      <c r="DD3" s="78"/>
      <c r="DE3" s="78"/>
      <c r="DF3" s="79"/>
      <c r="DG3" s="78"/>
      <c r="DH3" s="78"/>
      <c r="DI3" s="77"/>
      <c r="DJ3" s="79" t="s">
        <v>465</v>
      </c>
      <c r="DK3" s="188"/>
      <c r="DL3" s="86" t="s">
        <v>107</v>
      </c>
      <c r="DM3" s="48"/>
      <c r="DN3" s="233" t="s">
        <v>466</v>
      </c>
      <c r="DO3" s="234" t="s">
        <v>467</v>
      </c>
      <c r="DP3" s="234" t="s">
        <v>468</v>
      </c>
      <c r="DQ3" s="234" t="s">
        <v>469</v>
      </c>
      <c r="DR3" s="235" t="s">
        <v>470</v>
      </c>
      <c r="DS3" s="236" t="s">
        <v>471</v>
      </c>
      <c r="DT3" s="236" t="s">
        <v>472</v>
      </c>
      <c r="DU3" s="236" t="s">
        <v>473</v>
      </c>
      <c r="DV3" s="237" t="s">
        <v>474</v>
      </c>
      <c r="DW3" s="238" t="s">
        <v>475</v>
      </c>
      <c r="DX3" s="234" t="s">
        <v>476</v>
      </c>
      <c r="DY3" s="48" t="s">
        <v>477</v>
      </c>
      <c r="DZ3" s="59" t="s">
        <v>110</v>
      </c>
      <c r="EA3" s="48" t="s">
        <v>478</v>
      </c>
      <c r="EB3" s="48"/>
      <c r="EC3" s="48" t="s">
        <v>479</v>
      </c>
      <c r="ED3" s="48" t="s">
        <v>480</v>
      </c>
      <c r="EE3" s="48" t="s">
        <v>481</v>
      </c>
      <c r="EF3" s="48" t="s">
        <v>482</v>
      </c>
      <c r="EG3" s="223" t="s">
        <v>476</v>
      </c>
      <c r="EH3" s="59" t="s">
        <v>483</v>
      </c>
      <c r="EI3" s="59" t="s">
        <v>484</v>
      </c>
      <c r="EJ3" s="48"/>
      <c r="EK3" s="239"/>
    </row>
    <row r="4" customFormat="false" ht="51" hidden="false" customHeight="true" outlineLevel="0" collapsed="false">
      <c r="A4" s="240" t="s">
        <v>485</v>
      </c>
      <c r="B4" s="142" t="s">
        <v>116</v>
      </c>
      <c r="C4" s="91" t="s">
        <v>335</v>
      </c>
      <c r="D4" s="91" t="s">
        <v>119</v>
      </c>
      <c r="E4" s="240" t="s">
        <v>486</v>
      </c>
      <c r="F4" s="142" t="s">
        <v>487</v>
      </c>
      <c r="G4" s="241" t="s">
        <v>488</v>
      </c>
      <c r="H4" s="242" t="s">
        <v>489</v>
      </c>
      <c r="I4" s="243" t="s">
        <v>490</v>
      </c>
      <c r="J4" s="243" t="s">
        <v>491</v>
      </c>
      <c r="K4" s="243" t="s">
        <v>492</v>
      </c>
      <c r="L4" s="244" t="s">
        <v>493</v>
      </c>
      <c r="M4" s="245" t="s">
        <v>494</v>
      </c>
      <c r="N4" s="243" t="s">
        <v>495</v>
      </c>
      <c r="O4" s="243" t="s">
        <v>496</v>
      </c>
      <c r="P4" s="246" t="s">
        <v>497</v>
      </c>
      <c r="Q4" s="91" t="s">
        <v>119</v>
      </c>
      <c r="R4" s="241" t="s">
        <v>498</v>
      </c>
      <c r="S4" s="243" t="s">
        <v>496</v>
      </c>
      <c r="T4" s="246" t="s">
        <v>497</v>
      </c>
      <c r="U4" s="247" t="s">
        <v>499</v>
      </c>
      <c r="V4" s="247" t="s">
        <v>500</v>
      </c>
      <c r="W4" s="247" t="s">
        <v>501</v>
      </c>
      <c r="X4" s="248" t="s">
        <v>502</v>
      </c>
      <c r="Y4" s="249" t="s">
        <v>337</v>
      </c>
      <c r="Z4" s="250" t="s">
        <v>503</v>
      </c>
      <c r="AA4" s="251"/>
      <c r="AB4" s="142" t="s">
        <v>339</v>
      </c>
      <c r="AC4" s="252" t="s">
        <v>504</v>
      </c>
      <c r="AD4" s="142" t="s">
        <v>505</v>
      </c>
      <c r="AE4" s="253" t="s">
        <v>506</v>
      </c>
      <c r="AF4" s="254"/>
      <c r="AG4" s="142" t="s">
        <v>507</v>
      </c>
      <c r="AH4" s="252" t="s">
        <v>508</v>
      </c>
      <c r="AI4" s="255" t="s">
        <v>509</v>
      </c>
      <c r="AJ4" s="256" t="s">
        <v>510</v>
      </c>
      <c r="AK4" s="257" t="s">
        <v>503</v>
      </c>
      <c r="AL4" s="251"/>
      <c r="AM4" s="142" t="s">
        <v>511</v>
      </c>
      <c r="AN4" s="142" t="s">
        <v>339</v>
      </c>
      <c r="AO4" s="142" t="s">
        <v>505</v>
      </c>
      <c r="AP4" s="253" t="s">
        <v>506</v>
      </c>
      <c r="AQ4" s="254"/>
      <c r="AR4" s="142" t="s">
        <v>507</v>
      </c>
      <c r="AS4" s="252" t="s">
        <v>512</v>
      </c>
      <c r="AT4" s="255" t="s">
        <v>509</v>
      </c>
      <c r="AU4" s="256" t="s">
        <v>510</v>
      </c>
      <c r="AV4" s="241" t="s">
        <v>337</v>
      </c>
      <c r="AW4" s="241" t="s">
        <v>350</v>
      </c>
      <c r="AX4" s="250" t="s">
        <v>503</v>
      </c>
      <c r="AY4" s="251"/>
      <c r="AZ4" s="142" t="s">
        <v>339</v>
      </c>
      <c r="BA4" s="142" t="s">
        <v>505</v>
      </c>
      <c r="BB4" s="253" t="s">
        <v>506</v>
      </c>
      <c r="BC4" s="254"/>
      <c r="BD4" s="142" t="s">
        <v>507</v>
      </c>
      <c r="BE4" s="252" t="s">
        <v>508</v>
      </c>
      <c r="BF4" s="255" t="s">
        <v>509</v>
      </c>
      <c r="BG4" s="256" t="s">
        <v>510</v>
      </c>
      <c r="BH4" s="241" t="s">
        <v>337</v>
      </c>
      <c r="BI4" s="241" t="s">
        <v>350</v>
      </c>
      <c r="BJ4" s="250" t="s">
        <v>503</v>
      </c>
      <c r="BK4" s="251"/>
      <c r="BL4" s="142" t="s">
        <v>339</v>
      </c>
      <c r="BM4" s="142" t="s">
        <v>505</v>
      </c>
      <c r="BN4" s="253" t="s">
        <v>506</v>
      </c>
      <c r="BO4" s="254"/>
      <c r="BP4" s="142" t="s">
        <v>507</v>
      </c>
      <c r="BQ4" s="252" t="s">
        <v>508</v>
      </c>
      <c r="BR4" s="255" t="s">
        <v>509</v>
      </c>
      <c r="BS4" s="256" t="s">
        <v>510</v>
      </c>
      <c r="BT4" s="250" t="s">
        <v>503</v>
      </c>
      <c r="BU4" s="251"/>
      <c r="BV4" s="142" t="s">
        <v>339</v>
      </c>
      <c r="BW4" s="142" t="s">
        <v>505</v>
      </c>
      <c r="BX4" s="142" t="s">
        <v>305</v>
      </c>
      <c r="BY4" s="142" t="s">
        <v>513</v>
      </c>
      <c r="BZ4" s="142" t="s">
        <v>514</v>
      </c>
      <c r="CA4" s="142" t="s">
        <v>515</v>
      </c>
      <c r="CB4" s="142" t="s">
        <v>516</v>
      </c>
      <c r="CC4" s="253" t="s">
        <v>506</v>
      </c>
      <c r="CD4" s="254"/>
      <c r="CE4" s="142" t="s">
        <v>507</v>
      </c>
      <c r="CF4" s="142" t="s">
        <v>517</v>
      </c>
      <c r="CG4" s="252" t="s">
        <v>508</v>
      </c>
      <c r="CH4" s="255" t="s">
        <v>509</v>
      </c>
      <c r="CI4" s="256" t="s">
        <v>510</v>
      </c>
      <c r="CJ4" s="142" t="s">
        <v>518</v>
      </c>
      <c r="CK4" s="142" t="s">
        <v>519</v>
      </c>
      <c r="CL4" s="142" t="s">
        <v>520</v>
      </c>
      <c r="CM4" s="142" t="s">
        <v>521</v>
      </c>
      <c r="CN4" s="253" t="s">
        <v>506</v>
      </c>
      <c r="CO4" s="254"/>
      <c r="CP4" s="142" t="s">
        <v>507</v>
      </c>
      <c r="CQ4" s="142" t="s">
        <v>517</v>
      </c>
      <c r="CR4" s="252" t="s">
        <v>508</v>
      </c>
      <c r="CS4" s="255" t="s">
        <v>509</v>
      </c>
      <c r="CT4" s="256" t="s">
        <v>510</v>
      </c>
      <c r="CU4" s="250" t="s">
        <v>503</v>
      </c>
      <c r="CV4" s="251"/>
      <c r="CW4" s="142" t="s">
        <v>339</v>
      </c>
      <c r="CX4" s="142" t="s">
        <v>505</v>
      </c>
      <c r="CY4" s="142" t="s">
        <v>522</v>
      </c>
      <c r="CZ4" s="142" t="s">
        <v>523</v>
      </c>
      <c r="DA4" s="142" t="s">
        <v>524</v>
      </c>
      <c r="DB4" s="142" t="s">
        <v>525</v>
      </c>
      <c r="DC4" s="253" t="s">
        <v>506</v>
      </c>
      <c r="DD4" s="254"/>
      <c r="DE4" s="142" t="s">
        <v>507</v>
      </c>
      <c r="DF4" s="252" t="s">
        <v>508</v>
      </c>
      <c r="DG4" s="255" t="s">
        <v>509</v>
      </c>
      <c r="DH4" s="256" t="s">
        <v>510</v>
      </c>
      <c r="DI4" s="252" t="s">
        <v>526</v>
      </c>
      <c r="DJ4" s="252" t="s">
        <v>527</v>
      </c>
      <c r="DK4" s="252" t="s">
        <v>528</v>
      </c>
      <c r="DL4" s="258" t="s">
        <v>150</v>
      </c>
      <c r="DN4" s="259" t="s">
        <v>529</v>
      </c>
      <c r="DO4" s="260" t="n">
        <f aca="false">SUM(DO7:DO95)</f>
        <v>0</v>
      </c>
      <c r="DP4" s="260" t="n">
        <f aca="false">SUM(DP7:DP95)</f>
        <v>0</v>
      </c>
      <c r="DQ4" s="260" t="n">
        <f aca="false">SUM(DQ7:DQ95)</f>
        <v>0</v>
      </c>
      <c r="DR4" s="260" t="n">
        <f aca="false">SUM(DR7:DR95)</f>
        <v>0</v>
      </c>
      <c r="DS4" s="261" t="n">
        <f aca="false">SUM(DS7:DS95)</f>
        <v>0</v>
      </c>
      <c r="DT4" s="261" t="n">
        <f aca="false">SUM(DT7:DT95)</f>
        <v>0</v>
      </c>
      <c r="DU4" s="261" t="n">
        <f aca="false">SUM(DU7:DU95)</f>
        <v>0</v>
      </c>
      <c r="DV4" s="261" t="n">
        <f aca="false">SUM(DV7:DV95)</f>
        <v>0</v>
      </c>
      <c r="DW4" s="260" t="n">
        <f aca="false">SUM(DW7:DW95)</f>
        <v>0</v>
      </c>
      <c r="DX4" s="260" t="n">
        <f aca="false">SUM(DX7:DX95)</f>
        <v>0</v>
      </c>
      <c r="EA4" s="59" t="s">
        <v>530</v>
      </c>
      <c r="EC4" s="59" t="s">
        <v>531</v>
      </c>
      <c r="EE4" s="59" t="s">
        <v>532</v>
      </c>
      <c r="EF4" s="59" t="s">
        <v>533</v>
      </c>
      <c r="EG4" s="223" t="s">
        <v>477</v>
      </c>
      <c r="EK4" s="224"/>
    </row>
    <row r="5" customFormat="false" ht="39" hidden="false" customHeight="true" outlineLevel="0" collapsed="false">
      <c r="A5" s="262" t="n">
        <f aca="false">'1-ToM-Requirements'!A5</f>
        <v>0</v>
      </c>
      <c r="B5" s="263" t="str">
        <f aca="false">'1-ToM-Requirements'!B5</f>
        <v>Attention: This is an Example line!!</v>
      </c>
      <c r="C5" s="262" t="str">
        <f aca="false">'1-ToM-Requirements'!C5</f>
        <v>ColCh1:MC-LinY-01</v>
      </c>
      <c r="D5" s="262" t="str">
        <f aca="false">'1-ToM-Requirements'!E5</f>
        <v>Collimation System</v>
      </c>
      <c r="E5" s="264" t="s">
        <v>371</v>
      </c>
      <c r="F5" s="265" t="n">
        <v>1</v>
      </c>
      <c r="G5" s="149" t="s">
        <v>534</v>
      </c>
      <c r="H5" s="266" t="s">
        <v>535</v>
      </c>
      <c r="I5" s="266" t="s">
        <v>536</v>
      </c>
      <c r="J5" s="146" t="s">
        <v>537</v>
      </c>
      <c r="K5" s="146" t="s">
        <v>538</v>
      </c>
      <c r="L5" s="262" t="s">
        <v>539</v>
      </c>
      <c r="M5" s="267" t="s">
        <v>540</v>
      </c>
      <c r="N5" s="146" t="s">
        <v>541</v>
      </c>
      <c r="O5" s="146" t="s">
        <v>542</v>
      </c>
      <c r="P5" s="147" t="s">
        <v>543</v>
      </c>
      <c r="Q5" s="268" t="s">
        <v>544</v>
      </c>
      <c r="R5" s="149" t="s">
        <v>545</v>
      </c>
      <c r="S5" s="149" t="s">
        <v>542</v>
      </c>
      <c r="T5" s="196" t="s">
        <v>543</v>
      </c>
      <c r="U5" s="196" t="s">
        <v>451</v>
      </c>
      <c r="V5" s="196" t="s">
        <v>546</v>
      </c>
      <c r="W5" s="196" t="s">
        <v>450</v>
      </c>
      <c r="X5" s="269" t="n">
        <v>5</v>
      </c>
      <c r="Y5" s="268" t="str">
        <f aca="false">'2-ToM-Components'!F5</f>
        <v>2 Phase Stepper</v>
      </c>
      <c r="Z5" s="196" t="s">
        <v>447</v>
      </c>
      <c r="AA5" s="270" t="s">
        <v>371</v>
      </c>
      <c r="AB5" s="149" t="s">
        <v>547</v>
      </c>
      <c r="AC5" s="262" t="str">
        <f aca="false">'2-ToM-Components'!I5</f>
        <v>48V</v>
      </c>
      <c r="AD5" s="150" t="s">
        <v>548</v>
      </c>
      <c r="AE5" s="262" t="str">
        <f aca="false">J5</f>
        <v>=ESS.NSS.H01.INSTR.K01.K02.K01</v>
      </c>
      <c r="AF5" s="271" t="s">
        <v>549</v>
      </c>
      <c r="AG5" s="149" t="s">
        <v>468</v>
      </c>
      <c r="AH5" s="262" t="str">
        <f aca="false">R5</f>
        <v>=ESS.NSS.H01.INSTR.A01.R02.R01.C01.X01</v>
      </c>
      <c r="AI5" s="272" t="s">
        <v>550</v>
      </c>
      <c r="AJ5" s="152" t="str">
        <f aca="false">W5</f>
        <v>FGJ</v>
      </c>
      <c r="AK5" s="273" t="s">
        <v>448</v>
      </c>
      <c r="AL5" s="270" t="s">
        <v>371</v>
      </c>
      <c r="AM5" s="149" t="s">
        <v>371</v>
      </c>
      <c r="AN5" s="149" t="s">
        <v>551</v>
      </c>
      <c r="AO5" s="150" t="s">
        <v>552</v>
      </c>
      <c r="AP5" s="262" t="str">
        <f aca="false">J5</f>
        <v>=ESS.NSS.H01.INSTR.K01.K02.K01</v>
      </c>
      <c r="AQ5" s="271" t="s">
        <v>553</v>
      </c>
      <c r="AR5" s="149" t="s">
        <v>470</v>
      </c>
      <c r="AS5" s="262" t="str">
        <f aca="false">R5</f>
        <v>=ESS.NSS.H01.INSTR.A01.R02.R01.C01.X01</v>
      </c>
      <c r="AT5" s="272" t="s">
        <v>554</v>
      </c>
      <c r="AU5" s="152" t="str">
        <f aca="false">W5</f>
        <v>FGJ</v>
      </c>
      <c r="AV5" s="262" t="str">
        <f aca="false">'2-ToM-Components'!S5</f>
        <v>ABS Encoder</v>
      </c>
      <c r="AW5" s="262" t="str">
        <f aca="false">'2-ToM-Components'!U5</f>
        <v>BiSS C</v>
      </c>
      <c r="AX5" s="196" t="s">
        <v>479</v>
      </c>
      <c r="AY5" s="274" t="s">
        <v>371</v>
      </c>
      <c r="AZ5" s="149" t="s">
        <v>555</v>
      </c>
      <c r="BA5" s="150" t="s">
        <v>556</v>
      </c>
      <c r="BB5" s="262" t="str">
        <f aca="false">J5</f>
        <v>=ESS.NSS.H01.INSTR.K01.K02.K01</v>
      </c>
      <c r="BC5" s="271" t="s">
        <v>557</v>
      </c>
      <c r="BD5" s="149" t="s">
        <v>471</v>
      </c>
      <c r="BE5" s="262" t="str">
        <f aca="false">R5</f>
        <v>=ESS.NSS.H01.INSTR.A01.R02.R01.C01.X01</v>
      </c>
      <c r="BF5" s="272" t="s">
        <v>558</v>
      </c>
      <c r="BG5" s="152" t="str">
        <f aca="false">W5</f>
        <v>FGJ</v>
      </c>
      <c r="BH5" s="262" t="str">
        <f aca="false">'2-ToM-Components'!AD5</f>
        <v>Resolver / LVDT</v>
      </c>
      <c r="BI5" s="262" t="str">
        <f aca="false">'2-ToM-Components'!AF5</f>
        <v>Analog</v>
      </c>
      <c r="BJ5" s="196" t="s">
        <v>531</v>
      </c>
      <c r="BK5" s="274" t="s">
        <v>371</v>
      </c>
      <c r="BL5" s="149" t="s">
        <v>559</v>
      </c>
      <c r="BM5" s="150" t="s">
        <v>560</v>
      </c>
      <c r="BN5" s="262" t="str">
        <f aca="false">J5</f>
        <v>=ESS.NSS.H01.INSTR.K01.K02.K01</v>
      </c>
      <c r="BO5" s="271" t="s">
        <v>561</v>
      </c>
      <c r="BP5" s="149" t="s">
        <v>472</v>
      </c>
      <c r="BQ5" s="262" t="str">
        <f aca="false">R5</f>
        <v>=ESS.NSS.H01.INSTR.A01.R02.R01.C01.X01</v>
      </c>
      <c r="BR5" s="272" t="s">
        <v>562</v>
      </c>
      <c r="BS5" s="152" t="str">
        <f aca="false">W5</f>
        <v>FGJ</v>
      </c>
      <c r="BT5" s="196" t="s">
        <v>449</v>
      </c>
      <c r="BU5" s="274" t="s">
        <v>371</v>
      </c>
      <c r="BV5" s="149" t="s">
        <v>563</v>
      </c>
      <c r="BW5" s="150" t="s">
        <v>564</v>
      </c>
      <c r="BX5" s="149" t="n">
        <f aca="false">'2-ToM-Components'!P5</f>
        <v>150</v>
      </c>
      <c r="BY5" s="150" t="s">
        <v>565</v>
      </c>
      <c r="BZ5" s="150" t="s">
        <v>566</v>
      </c>
      <c r="CA5" s="150" t="s">
        <v>567</v>
      </c>
      <c r="CB5" s="150"/>
      <c r="CC5" s="262" t="str">
        <f aca="false">J5</f>
        <v>=ESS.NSS.H01.INSTR.K01.K02.K01</v>
      </c>
      <c r="CD5" s="271" t="s">
        <v>568</v>
      </c>
      <c r="CE5" s="149" t="s">
        <v>474</v>
      </c>
      <c r="CF5" s="149" t="s">
        <v>569</v>
      </c>
      <c r="CG5" s="262" t="str">
        <f aca="false">R5</f>
        <v>=ESS.NSS.H01.INSTR.A01.R02.R01.C01.X01</v>
      </c>
      <c r="CH5" s="272" t="s">
        <v>570</v>
      </c>
      <c r="CI5" s="152" t="str">
        <f aca="false">W5</f>
        <v>FGJ</v>
      </c>
      <c r="CJ5" s="150" t="s">
        <v>571</v>
      </c>
      <c r="CK5" s="150" t="s">
        <v>572</v>
      </c>
      <c r="CL5" s="150" t="s">
        <v>573</v>
      </c>
      <c r="CM5" s="150" t="s">
        <v>574</v>
      </c>
      <c r="CN5" s="262" t="str">
        <f aca="false">J5</f>
        <v>=ESS.NSS.H01.INSTR.K01.K02.K01</v>
      </c>
      <c r="CO5" s="271" t="s">
        <v>575</v>
      </c>
      <c r="CP5" s="149" t="s">
        <v>474</v>
      </c>
      <c r="CQ5" s="149" t="s">
        <v>569</v>
      </c>
      <c r="CR5" s="262" t="str">
        <f aca="false">R5</f>
        <v>=ESS.NSS.H01.INSTR.A01.R02.R01.C01.X01</v>
      </c>
      <c r="CS5" s="272" t="s">
        <v>576</v>
      </c>
      <c r="CT5" s="152" t="str">
        <f aca="false">W5</f>
        <v>FGJ</v>
      </c>
      <c r="CU5" s="196" t="s">
        <v>480</v>
      </c>
      <c r="CV5" s="274" t="s">
        <v>371</v>
      </c>
      <c r="CW5" s="149" t="s">
        <v>577</v>
      </c>
      <c r="CX5" s="150" t="s">
        <v>578</v>
      </c>
      <c r="CY5" s="150" t="s">
        <v>579</v>
      </c>
      <c r="CZ5" s="150"/>
      <c r="DA5" s="150" t="s">
        <v>580</v>
      </c>
      <c r="DB5" s="150"/>
      <c r="DC5" s="262" t="str">
        <f aca="false">J5</f>
        <v>=ESS.NSS.H01.INSTR.K01.K02.K01</v>
      </c>
      <c r="DD5" s="271" t="s">
        <v>108</v>
      </c>
      <c r="DE5" s="149" t="s">
        <v>476</v>
      </c>
      <c r="DF5" s="262" t="str">
        <f aca="false">R5</f>
        <v>=ESS.NSS.H01.INSTR.A01.R02.R01.C01.X01</v>
      </c>
      <c r="DG5" s="272" t="s">
        <v>108</v>
      </c>
      <c r="DH5" s="152" t="str">
        <f aca="false">W5</f>
        <v>FGJ</v>
      </c>
      <c r="DI5" s="262" t="str">
        <f aca="false">'3-ToM-Motion Safety'!P5</f>
        <v>Safety relay 1</v>
      </c>
      <c r="DJ5" s="146" t="str">
        <f aca="false">'3-ToM-Motion Safety'!AB5</f>
        <v>MCU</v>
      </c>
      <c r="DK5" s="275" t="str">
        <f aca="false">'3-ToM-Motion Safety'!AN5</f>
        <v>Safety relay 2</v>
      </c>
      <c r="DL5" s="197"/>
      <c r="DN5" s="276" t="s">
        <v>581</v>
      </c>
      <c r="DO5" s="277" t="n">
        <f aca="false">IF(AG5="MOT_1",X5,0)</f>
        <v>0</v>
      </c>
      <c r="DP5" s="277" t="n">
        <f aca="false">IF(AG5="MOT_2",X5,0)</f>
        <v>5</v>
      </c>
      <c r="DQ5" s="277" t="n">
        <f aca="false">IF(AG5="MOT_3",X5,0)</f>
        <v>0</v>
      </c>
      <c r="DR5" s="278" t="n">
        <f aca="false">IF(AR5="SENS_2",X5,0)</f>
        <v>5</v>
      </c>
      <c r="DS5" s="278" t="n">
        <f aca="false">IF(BD5="ENC_1",X5,0)+IF(BP5="ENC_1",X5,0)</f>
        <v>5</v>
      </c>
      <c r="DT5" s="278" t="n">
        <f aca="false">IF(BD5="RES_1",X5,0)+IF(BP5="RES_1",X5,0)</f>
        <v>5</v>
      </c>
      <c r="DU5" s="278" t="n">
        <f aca="false">IF(BD5="POT_1",X5,0)+IF(BP5="POT_1",X5,0)</f>
        <v>0</v>
      </c>
      <c r="DV5" s="278" t="n">
        <f aca="false">IF(CF5="SWI_1",X5,0)+IF(CP5="SWI_1",X5,0)</f>
        <v>5</v>
      </c>
      <c r="DW5" s="277" t="n">
        <f aca="false">IF(CF5="SWI_2",X5,0)+IF(CP5="SWI_2",X5,0)</f>
        <v>0</v>
      </c>
      <c r="DX5" s="277" t="n">
        <f aca="false">IF(DE5="BRK_1",X5,0)</f>
        <v>5</v>
      </c>
      <c r="EA5" s="59" t="s">
        <v>582</v>
      </c>
      <c r="EC5" s="59" t="s">
        <v>583</v>
      </c>
      <c r="EE5" s="59" t="s">
        <v>584</v>
      </c>
      <c r="EF5" s="59" t="s">
        <v>585</v>
      </c>
      <c r="EG5" s="223" t="s">
        <v>586</v>
      </c>
      <c r="EK5" s="224"/>
    </row>
    <row r="6" customFormat="false" ht="15.75" hidden="false" customHeight="true" outlineLevel="0" collapsed="false">
      <c r="A6" s="279"/>
      <c r="B6" s="280"/>
      <c r="C6" s="280"/>
      <c r="D6" s="280"/>
      <c r="E6" s="279"/>
      <c r="F6" s="281"/>
      <c r="G6" s="282"/>
      <c r="H6" s="280"/>
      <c r="I6" s="280"/>
      <c r="J6" s="280"/>
      <c r="K6" s="280"/>
      <c r="L6" s="283"/>
      <c r="M6" s="279"/>
      <c r="N6" s="280"/>
      <c r="O6" s="280"/>
      <c r="P6" s="284"/>
      <c r="Q6" s="285"/>
      <c r="R6" s="285"/>
      <c r="S6" s="285"/>
      <c r="T6" s="282"/>
      <c r="U6" s="282"/>
      <c r="V6" s="282"/>
      <c r="W6" s="282"/>
      <c r="X6" s="286"/>
      <c r="Y6" s="287"/>
      <c r="Z6" s="282"/>
      <c r="AA6" s="288"/>
      <c r="AB6" s="285"/>
      <c r="AC6" s="282"/>
      <c r="AD6" s="289"/>
      <c r="AE6" s="282"/>
      <c r="AF6" s="290"/>
      <c r="AG6" s="285"/>
      <c r="AH6" s="282"/>
      <c r="AI6" s="291"/>
      <c r="AJ6" s="292"/>
      <c r="AK6" s="287"/>
      <c r="AL6" s="288"/>
      <c r="AM6" s="285"/>
      <c r="AN6" s="285"/>
      <c r="AO6" s="289"/>
      <c r="AP6" s="282"/>
      <c r="AQ6" s="290"/>
      <c r="AR6" s="285"/>
      <c r="AS6" s="282"/>
      <c r="AT6" s="291"/>
      <c r="AU6" s="292"/>
      <c r="AV6" s="282"/>
      <c r="AW6" s="282"/>
      <c r="AX6" s="282"/>
      <c r="AY6" s="293"/>
      <c r="AZ6" s="285"/>
      <c r="BA6" s="285"/>
      <c r="BB6" s="282"/>
      <c r="BC6" s="290"/>
      <c r="BD6" s="285"/>
      <c r="BE6" s="282"/>
      <c r="BF6" s="291"/>
      <c r="BG6" s="292"/>
      <c r="BH6" s="282"/>
      <c r="BI6" s="282"/>
      <c r="BJ6" s="282"/>
      <c r="BK6" s="293"/>
      <c r="BL6" s="285"/>
      <c r="BM6" s="285"/>
      <c r="BN6" s="282"/>
      <c r="BO6" s="290"/>
      <c r="BP6" s="285"/>
      <c r="BQ6" s="282"/>
      <c r="BR6" s="291"/>
      <c r="BS6" s="292"/>
      <c r="BT6" s="282"/>
      <c r="BU6" s="293"/>
      <c r="BV6" s="285"/>
      <c r="BW6" s="285"/>
      <c r="BX6" s="289"/>
      <c r="BY6" s="285"/>
      <c r="BZ6" s="285"/>
      <c r="CA6" s="285"/>
      <c r="CB6" s="285"/>
      <c r="CC6" s="282"/>
      <c r="CD6" s="290"/>
      <c r="CE6" s="285"/>
      <c r="CF6" s="285"/>
      <c r="CG6" s="282"/>
      <c r="CH6" s="291"/>
      <c r="CI6" s="292"/>
      <c r="CJ6" s="285"/>
      <c r="CK6" s="285"/>
      <c r="CL6" s="285"/>
      <c r="CM6" s="285"/>
      <c r="CN6" s="282"/>
      <c r="CO6" s="290"/>
      <c r="CP6" s="285"/>
      <c r="CQ6" s="285"/>
      <c r="CR6" s="282"/>
      <c r="CS6" s="291"/>
      <c r="CT6" s="292"/>
      <c r="CU6" s="282"/>
      <c r="CV6" s="293"/>
      <c r="CW6" s="285"/>
      <c r="CX6" s="285"/>
      <c r="CY6" s="285"/>
      <c r="CZ6" s="285"/>
      <c r="DA6" s="285"/>
      <c r="DB6" s="285"/>
      <c r="DC6" s="282"/>
      <c r="DD6" s="290"/>
      <c r="DE6" s="285"/>
      <c r="DF6" s="282"/>
      <c r="DG6" s="291"/>
      <c r="DH6" s="292"/>
      <c r="DI6" s="282"/>
      <c r="DJ6" s="282"/>
      <c r="DK6" s="282"/>
      <c r="DL6" s="294"/>
      <c r="DN6" s="295" t="s">
        <v>587</v>
      </c>
      <c r="DO6" s="296" t="n">
        <f aca="false">(COUNTIF(DO7:DO95,"&lt;&gt;0"))</f>
        <v>9</v>
      </c>
      <c r="DP6" s="296" t="n">
        <f aca="false">(COUNTIF(DP7:DP95,"&lt;&gt;0"))</f>
        <v>9</v>
      </c>
      <c r="DQ6" s="296" t="n">
        <f aca="false">(COUNTIF(DQ7:DQ95,"&lt;&gt;0"))</f>
        <v>9</v>
      </c>
      <c r="DR6" s="297" t="n">
        <f aca="false">(COUNTIF(DR7:DR95,"&lt;&gt;0"))</f>
        <v>9</v>
      </c>
      <c r="DS6" s="297" t="n">
        <f aca="false">(COUNTIF(DS7:DS95,"&lt;&gt;0"))</f>
        <v>9</v>
      </c>
      <c r="DT6" s="297" t="n">
        <f aca="false">(COUNTIF(DT7:DT95,"&lt;&gt;0"))</f>
        <v>9</v>
      </c>
      <c r="DU6" s="297" t="n">
        <f aca="false">(COUNTIF(DU7:DU95,"&lt;&gt;0"))</f>
        <v>9</v>
      </c>
      <c r="DV6" s="297" t="n">
        <f aca="false">(COUNTIF(DV7:DV95,"&lt;&gt;0"))</f>
        <v>9</v>
      </c>
      <c r="DW6" s="296" t="n">
        <f aca="false">(COUNTIF(DW7:DW95,"&lt;&gt;0"))</f>
        <v>9</v>
      </c>
      <c r="DX6" s="296" t="n">
        <f aca="false">(COUNTIF(DX7:DX95,"&lt;&gt;0"))</f>
        <v>9</v>
      </c>
      <c r="EA6" s="59" t="s">
        <v>588</v>
      </c>
      <c r="EC6" s="59" t="s">
        <v>589</v>
      </c>
      <c r="EE6" s="59" t="s">
        <v>108</v>
      </c>
      <c r="EF6" s="59" t="s">
        <v>590</v>
      </c>
      <c r="EG6" s="298" t="s">
        <v>591</v>
      </c>
      <c r="EH6" s="299"/>
      <c r="EI6" s="299"/>
      <c r="EJ6" s="299"/>
      <c r="EK6" s="300"/>
    </row>
    <row r="7" customFormat="false" ht="30" hidden="false" customHeight="true" outlineLevel="0" collapsed="false">
      <c r="A7" s="167" t="n">
        <f aca="false">'[2]1-ToM-Requirements'!A7</f>
        <v>1</v>
      </c>
      <c r="B7" s="301" t="str">
        <f aca="false">'[2]1-ToM-Requirements'!B7</f>
        <v>VS - Blade 1 (right-top) / Vertical </v>
      </c>
      <c r="C7" s="168" t="str">
        <f aca="false">'[3]1-ToM-Requirements'!C7</f>
        <v>VSSlP:MC-LinZ-01</v>
      </c>
      <c r="D7" s="169" t="str">
        <f aca="false">'[2]1-ToM-Requirements'!E7</f>
        <v>Virtual Source Slit System (VS)</v>
      </c>
      <c r="E7" s="302" t="n">
        <v>1</v>
      </c>
      <c r="F7" s="303"/>
      <c r="G7" s="172" t="s">
        <v>592</v>
      </c>
      <c r="H7" s="304"/>
      <c r="I7" s="304"/>
      <c r="J7" s="304"/>
      <c r="K7" s="304"/>
      <c r="L7" s="305"/>
      <c r="M7" s="306"/>
      <c r="N7" s="304"/>
      <c r="O7" s="304"/>
      <c r="P7" s="307"/>
      <c r="Q7" s="171"/>
      <c r="R7" s="171"/>
      <c r="S7" s="171"/>
      <c r="T7" s="308"/>
      <c r="U7" s="308"/>
      <c r="V7" s="308"/>
      <c r="W7" s="308"/>
      <c r="X7" s="309"/>
      <c r="Y7" s="310" t="n">
        <f aca="false">'2-ToM-Components'!F7</f>
        <v>0</v>
      </c>
      <c r="Z7" s="308"/>
      <c r="AA7" s="311"/>
      <c r="AB7" s="171"/>
      <c r="AC7" s="301" t="n">
        <f aca="false">'2-ToM-Components'!I7</f>
        <v>0</v>
      </c>
      <c r="AD7" s="119"/>
      <c r="AE7" s="301" t="n">
        <f aca="false">J7</f>
        <v>0</v>
      </c>
      <c r="AF7" s="312"/>
      <c r="AG7" s="312"/>
      <c r="AH7" s="301" t="n">
        <f aca="false">R7</f>
        <v>0</v>
      </c>
      <c r="AI7" s="313"/>
      <c r="AJ7" s="169" t="n">
        <f aca="false">W7</f>
        <v>0</v>
      </c>
      <c r="AK7" s="308" t="s">
        <v>448</v>
      </c>
      <c r="AL7" s="311" t="n">
        <v>1</v>
      </c>
      <c r="AM7" s="171" t="s">
        <v>371</v>
      </c>
      <c r="AN7" s="171" t="s">
        <v>551</v>
      </c>
      <c r="AO7" s="119"/>
      <c r="AP7" s="301" t="n">
        <f aca="false">J7</f>
        <v>0</v>
      </c>
      <c r="AQ7" s="314"/>
      <c r="AR7" s="314"/>
      <c r="AS7" s="301" t="n">
        <f aca="false">R7</f>
        <v>0</v>
      </c>
      <c r="AT7" s="315"/>
      <c r="AU7" s="169" t="n">
        <f aca="false">W7</f>
        <v>0</v>
      </c>
      <c r="AV7" s="301" t="n">
        <f aca="false">'2-ToM-Components'!S7</f>
        <v>0</v>
      </c>
      <c r="AW7" s="301" t="n">
        <f aca="false">'2-ToM-Components'!U7</f>
        <v>0</v>
      </c>
      <c r="AX7" s="308"/>
      <c r="AY7" s="316"/>
      <c r="AZ7" s="171"/>
      <c r="BA7" s="171"/>
      <c r="BB7" s="301" t="n">
        <f aca="false">J7</f>
        <v>0</v>
      </c>
      <c r="BC7" s="312"/>
      <c r="BD7" s="312"/>
      <c r="BE7" s="301" t="n">
        <f aca="false">R7</f>
        <v>0</v>
      </c>
      <c r="BF7" s="313"/>
      <c r="BG7" s="169" t="n">
        <f aca="false">W7</f>
        <v>0</v>
      </c>
      <c r="BH7" s="301" t="n">
        <f aca="false">'2-ToM-Components'!AD7</f>
        <v>0</v>
      </c>
      <c r="BI7" s="301" t="n">
        <f aca="false">'2-ToM-Components'!AF7</f>
        <v>0</v>
      </c>
      <c r="BJ7" s="317"/>
      <c r="BK7" s="318"/>
      <c r="BL7" s="319"/>
      <c r="BM7" s="319"/>
      <c r="BN7" s="301" t="n">
        <f aca="false">J7</f>
        <v>0</v>
      </c>
      <c r="BO7" s="314"/>
      <c r="BP7" s="314"/>
      <c r="BQ7" s="301" t="n">
        <f aca="false">R7</f>
        <v>0</v>
      </c>
      <c r="BR7" s="315"/>
      <c r="BS7" s="169" t="n">
        <f aca="false">W7</f>
        <v>0</v>
      </c>
      <c r="BT7" s="308" t="s">
        <v>449</v>
      </c>
      <c r="BU7" s="316"/>
      <c r="BV7" s="171" t="s">
        <v>563</v>
      </c>
      <c r="BW7" s="171"/>
      <c r="BX7" s="168" t="n">
        <f aca="false">'2-ToM-Components'!O7</f>
        <v>0</v>
      </c>
      <c r="BY7" s="171"/>
      <c r="BZ7" s="171"/>
      <c r="CA7" s="319"/>
      <c r="CB7" s="319"/>
      <c r="CC7" s="301" t="n">
        <f aca="false">J7</f>
        <v>0</v>
      </c>
      <c r="CD7" s="312"/>
      <c r="CE7" s="312"/>
      <c r="CF7" s="312"/>
      <c r="CG7" s="301" t="n">
        <f aca="false">R7</f>
        <v>0</v>
      </c>
      <c r="CH7" s="313"/>
      <c r="CI7" s="169" t="n">
        <f aca="false">W7</f>
        <v>0</v>
      </c>
      <c r="CJ7" s="319"/>
      <c r="CK7" s="319"/>
      <c r="CL7" s="319"/>
      <c r="CM7" s="319"/>
      <c r="CN7" s="301" t="n">
        <f aca="false">J7</f>
        <v>0</v>
      </c>
      <c r="CO7" s="314"/>
      <c r="CP7" s="314"/>
      <c r="CQ7" s="314"/>
      <c r="CR7" s="301" t="n">
        <f aca="false">R7</f>
        <v>0</v>
      </c>
      <c r="CS7" s="315"/>
      <c r="CT7" s="169" t="n">
        <f aca="false">W7</f>
        <v>0</v>
      </c>
      <c r="CU7" s="308" t="s">
        <v>480</v>
      </c>
      <c r="CV7" s="316"/>
      <c r="CW7" s="171" t="s">
        <v>577</v>
      </c>
      <c r="CX7" s="171"/>
      <c r="CY7" s="171" t="s">
        <v>579</v>
      </c>
      <c r="CZ7" s="319"/>
      <c r="DA7" s="319" t="s">
        <v>580</v>
      </c>
      <c r="DB7" s="319"/>
      <c r="DC7" s="301" t="n">
        <f aca="false">J7</f>
        <v>0</v>
      </c>
      <c r="DD7" s="314"/>
      <c r="DE7" s="314"/>
      <c r="DF7" s="301" t="n">
        <f aca="false">R7</f>
        <v>0</v>
      </c>
      <c r="DG7" s="315"/>
      <c r="DH7" s="169" t="n">
        <f aca="false">W7</f>
        <v>0</v>
      </c>
      <c r="DI7" s="301" t="n">
        <f aca="false">'3-ToM-Motion Safety'!P7</f>
        <v>0</v>
      </c>
      <c r="DJ7" s="301" t="n">
        <f aca="false">'3-ToM-Motion Safety'!AB7</f>
        <v>0</v>
      </c>
      <c r="DK7" s="301" t="n">
        <f aca="false">'3-ToM-Motion Safety'!AN7</f>
        <v>0</v>
      </c>
      <c r="DL7" s="320" t="s">
        <v>593</v>
      </c>
      <c r="DN7" s="321"/>
      <c r="DO7" s="322" t="n">
        <f aca="false">IF(AG7="MOT_1",X7,0)</f>
        <v>0</v>
      </c>
      <c r="DP7" s="322" t="n">
        <f aca="false">IF(AG7="MOT_2",X7,0)</f>
        <v>0</v>
      </c>
      <c r="DQ7" s="322" t="n">
        <f aca="false">IF(AG7="MOT_3",X7,0)</f>
        <v>0</v>
      </c>
      <c r="DR7" s="323" t="n">
        <f aca="false">IF(AR7="SENS_2",X7,0)</f>
        <v>0</v>
      </c>
      <c r="DS7" s="323" t="n">
        <f aca="false">IF(BD7="ENC_1",X7,0)+IF(BP7="ENC_1",X7,0)</f>
        <v>0</v>
      </c>
      <c r="DT7" s="323" t="n">
        <f aca="false">IF(BD7="RES_1",X7,0)+IF(BP7="RES_1",X7,0)</f>
        <v>0</v>
      </c>
      <c r="DU7" s="323" t="n">
        <f aca="false">IF(BD7="POT_1",X7,0)+IF(BP7="POT_1",X7,0)</f>
        <v>0</v>
      </c>
      <c r="DV7" s="323" t="n">
        <f aca="false">IF(CF7="SWI_1",X7,0)+IF(CP7="SWI_1",X7,0)</f>
        <v>0</v>
      </c>
      <c r="DW7" s="322" t="n">
        <f aca="false">IF(CF7="SWI_2",X7,0)+IF(CP7="SWI_2",X7,0)</f>
        <v>0</v>
      </c>
      <c r="DX7" s="322" t="n">
        <f aca="false">IF(DE7="BRK_1",X7,0)</f>
        <v>0</v>
      </c>
      <c r="EA7" s="59" t="s">
        <v>594</v>
      </c>
      <c r="EC7" s="59" t="s">
        <v>110</v>
      </c>
      <c r="EF7" s="59" t="s">
        <v>532</v>
      </c>
      <c r="EG7" s="48"/>
    </row>
    <row r="8" customFormat="false" ht="30" hidden="false" customHeight="true" outlineLevel="0" collapsed="false">
      <c r="A8" s="167" t="n">
        <f aca="false">'[2]1-ToM-Requirements'!A8</f>
        <v>2</v>
      </c>
      <c r="B8" s="301" t="str">
        <f aca="false">'[2]1-ToM-Requirements'!B8</f>
        <v>VS - Blade 1 (right-top) / Horizontal</v>
      </c>
      <c r="C8" s="168" t="str">
        <f aca="false">'[3]1-ToM-Requirements'!C8</f>
        <v>VSSlP:MC-LinX-01</v>
      </c>
      <c r="D8" s="169" t="str">
        <f aca="false">'[2]1-ToM-Requirements'!E8</f>
        <v>Virtual Source Slit System (VS)</v>
      </c>
      <c r="E8" s="302"/>
      <c r="F8" s="303"/>
      <c r="G8" s="172"/>
      <c r="H8" s="304"/>
      <c r="I8" s="304"/>
      <c r="J8" s="304"/>
      <c r="K8" s="304"/>
      <c r="L8" s="305"/>
      <c r="M8" s="306"/>
      <c r="N8" s="304"/>
      <c r="O8" s="304"/>
      <c r="P8" s="307"/>
      <c r="Q8" s="171"/>
      <c r="R8" s="171"/>
      <c r="S8" s="171"/>
      <c r="T8" s="308"/>
      <c r="U8" s="308"/>
      <c r="V8" s="308"/>
      <c r="W8" s="308"/>
      <c r="X8" s="309"/>
      <c r="Y8" s="310" t="n">
        <f aca="false">'2-ToM-Components'!F8</f>
        <v>0</v>
      </c>
      <c r="Z8" s="308"/>
      <c r="AA8" s="311"/>
      <c r="AB8" s="171"/>
      <c r="AC8" s="301" t="n">
        <f aca="false">'2-ToM-Components'!I8</f>
        <v>0</v>
      </c>
      <c r="AD8" s="119"/>
      <c r="AE8" s="301" t="n">
        <f aca="false">J8</f>
        <v>0</v>
      </c>
      <c r="AF8" s="312"/>
      <c r="AG8" s="312"/>
      <c r="AH8" s="301" t="n">
        <f aca="false">R8</f>
        <v>0</v>
      </c>
      <c r="AI8" s="313"/>
      <c r="AJ8" s="169" t="n">
        <f aca="false">W8</f>
        <v>0</v>
      </c>
      <c r="AK8" s="308" t="s">
        <v>448</v>
      </c>
      <c r="AL8" s="311" t="n">
        <v>1</v>
      </c>
      <c r="AM8" s="171" t="s">
        <v>595</v>
      </c>
      <c r="AN8" s="171" t="s">
        <v>551</v>
      </c>
      <c r="AO8" s="119"/>
      <c r="AP8" s="301" t="n">
        <f aca="false">J8</f>
        <v>0</v>
      </c>
      <c r="AQ8" s="314"/>
      <c r="AR8" s="314"/>
      <c r="AS8" s="301" t="n">
        <f aca="false">R8</f>
        <v>0</v>
      </c>
      <c r="AT8" s="315"/>
      <c r="AU8" s="169" t="n">
        <f aca="false">W8</f>
        <v>0</v>
      </c>
      <c r="AV8" s="301" t="n">
        <f aca="false">'2-ToM-Components'!S8</f>
        <v>0</v>
      </c>
      <c r="AW8" s="301" t="n">
        <f aca="false">'2-ToM-Components'!U8</f>
        <v>0</v>
      </c>
      <c r="AX8" s="308"/>
      <c r="AY8" s="316"/>
      <c r="AZ8" s="171"/>
      <c r="BA8" s="171"/>
      <c r="BB8" s="301" t="n">
        <f aca="false">J8</f>
        <v>0</v>
      </c>
      <c r="BC8" s="312"/>
      <c r="BD8" s="312"/>
      <c r="BE8" s="301" t="n">
        <f aca="false">R8</f>
        <v>0</v>
      </c>
      <c r="BF8" s="313"/>
      <c r="BG8" s="169" t="n">
        <f aca="false">W8</f>
        <v>0</v>
      </c>
      <c r="BH8" s="301" t="n">
        <f aca="false">'2-ToM-Components'!AD8</f>
        <v>0</v>
      </c>
      <c r="BI8" s="301" t="n">
        <f aca="false">'2-ToM-Components'!AF8</f>
        <v>0</v>
      </c>
      <c r="BJ8" s="317"/>
      <c r="BK8" s="318"/>
      <c r="BL8" s="319"/>
      <c r="BM8" s="319"/>
      <c r="BN8" s="301" t="n">
        <f aca="false">J8</f>
        <v>0</v>
      </c>
      <c r="BO8" s="314"/>
      <c r="BP8" s="314"/>
      <c r="BQ8" s="301" t="n">
        <f aca="false">R8</f>
        <v>0</v>
      </c>
      <c r="BR8" s="315"/>
      <c r="BS8" s="169" t="n">
        <f aca="false">W8</f>
        <v>0</v>
      </c>
      <c r="BT8" s="308" t="s">
        <v>449</v>
      </c>
      <c r="BU8" s="316"/>
      <c r="BV8" s="171" t="s">
        <v>563</v>
      </c>
      <c r="BW8" s="171"/>
      <c r="BX8" s="168" t="n">
        <f aca="false">'2-ToM-Components'!O8</f>
        <v>0</v>
      </c>
      <c r="BY8" s="171"/>
      <c r="BZ8" s="171"/>
      <c r="CA8" s="319"/>
      <c r="CB8" s="319"/>
      <c r="CC8" s="301" t="n">
        <f aca="false">J8</f>
        <v>0</v>
      </c>
      <c r="CD8" s="312"/>
      <c r="CE8" s="312"/>
      <c r="CF8" s="312"/>
      <c r="CG8" s="301" t="n">
        <f aca="false">R8</f>
        <v>0</v>
      </c>
      <c r="CH8" s="313"/>
      <c r="CI8" s="169" t="n">
        <f aca="false">W8</f>
        <v>0</v>
      </c>
      <c r="CJ8" s="319"/>
      <c r="CK8" s="319"/>
      <c r="CL8" s="319"/>
      <c r="CM8" s="319"/>
      <c r="CN8" s="301" t="n">
        <f aca="false">J8</f>
        <v>0</v>
      </c>
      <c r="CO8" s="314"/>
      <c r="CP8" s="314"/>
      <c r="CQ8" s="314"/>
      <c r="CR8" s="301" t="n">
        <f aca="false">R8</f>
        <v>0</v>
      </c>
      <c r="CS8" s="315"/>
      <c r="CT8" s="169" t="n">
        <f aca="false">W8</f>
        <v>0</v>
      </c>
      <c r="CU8" s="308" t="s">
        <v>480</v>
      </c>
      <c r="CV8" s="316"/>
      <c r="CW8" s="171" t="s">
        <v>577</v>
      </c>
      <c r="CX8" s="171"/>
      <c r="CY8" s="171" t="s">
        <v>579</v>
      </c>
      <c r="CZ8" s="319"/>
      <c r="DA8" s="319" t="s">
        <v>580</v>
      </c>
      <c r="DB8" s="319"/>
      <c r="DC8" s="301" t="n">
        <f aca="false">J8</f>
        <v>0</v>
      </c>
      <c r="DD8" s="314"/>
      <c r="DE8" s="314"/>
      <c r="DF8" s="301" t="n">
        <f aca="false">R8</f>
        <v>0</v>
      </c>
      <c r="DG8" s="315"/>
      <c r="DH8" s="169" t="n">
        <f aca="false">W8</f>
        <v>0</v>
      </c>
      <c r="DI8" s="301" t="n">
        <f aca="false">'3-ToM-Motion Safety'!P8</f>
        <v>0</v>
      </c>
      <c r="DJ8" s="301" t="n">
        <f aca="false">'3-ToM-Motion Safety'!AB8</f>
        <v>0</v>
      </c>
      <c r="DK8" s="301" t="n">
        <f aca="false">'3-ToM-Motion Safety'!AN8</f>
        <v>0</v>
      </c>
      <c r="DL8" s="320"/>
      <c r="DN8" s="321"/>
      <c r="DO8" s="322" t="n">
        <f aca="false">IF(AG8="MOT_1",X8,0)</f>
        <v>0</v>
      </c>
      <c r="DP8" s="322" t="n">
        <f aca="false">IF(AG8="MOT_2",X8,0)</f>
        <v>0</v>
      </c>
      <c r="DQ8" s="322" t="n">
        <f aca="false">IF(AG8="MOT_3",X8,0)</f>
        <v>0</v>
      </c>
      <c r="DR8" s="323" t="n">
        <f aca="false">IF(AR8="SENS_2",X8,0)</f>
        <v>0</v>
      </c>
      <c r="DS8" s="323" t="n">
        <f aca="false">IF(BD8="ENC_1",X8,0)+IF(BP8="ENC_1",X8,0)</f>
        <v>0</v>
      </c>
      <c r="DT8" s="323" t="n">
        <f aca="false">IF(BD8="RES_1",X8,0)+IF(BP8="RES_1",X8,0)</f>
        <v>0</v>
      </c>
      <c r="DU8" s="323" t="n">
        <f aca="false">IF(BD8="POT_1",X8,0)+IF(BP8="POT_1",X8,0)</f>
        <v>0</v>
      </c>
      <c r="DV8" s="323" t="n">
        <f aca="false">IF(CF8="SWI_1",X8,0)+IF(CP8="SWI_1",X8,0)</f>
        <v>0</v>
      </c>
      <c r="DW8" s="322" t="n">
        <f aca="false">IF(CF8="SWI_2",X8,0)+IF(CP8="SWI_2",X8,0)</f>
        <v>0</v>
      </c>
      <c r="DX8" s="322" t="n">
        <f aca="false">IF(DE8="BRK_1",X8,0)</f>
        <v>0</v>
      </c>
      <c r="EA8" s="59" t="s">
        <v>110</v>
      </c>
      <c r="EF8" s="59" t="s">
        <v>108</v>
      </c>
    </row>
    <row r="9" customFormat="false" ht="30" hidden="false" customHeight="true" outlineLevel="0" collapsed="false">
      <c r="A9" s="167" t="n">
        <f aca="false">'[2]1-ToM-Requirements'!A9</f>
        <v>3</v>
      </c>
      <c r="B9" s="301" t="str">
        <f aca="false">'[2]1-ToM-Requirements'!B9</f>
        <v>VS - Blade 2 (left-bottom) / Vertical</v>
      </c>
      <c r="C9" s="168" t="str">
        <f aca="false">'[3]1-ToM-Requirements'!C9</f>
        <v>VSSlN:MC-LinZ-01</v>
      </c>
      <c r="D9" s="169" t="str">
        <f aca="false">'[2]1-ToM-Requirements'!E9</f>
        <v>Virtual Source Slit System (VS)</v>
      </c>
      <c r="E9" s="302"/>
      <c r="F9" s="303"/>
      <c r="G9" s="172"/>
      <c r="H9" s="304"/>
      <c r="I9" s="304"/>
      <c r="J9" s="304"/>
      <c r="K9" s="304"/>
      <c r="L9" s="305"/>
      <c r="M9" s="306"/>
      <c r="N9" s="304"/>
      <c r="O9" s="304"/>
      <c r="P9" s="307"/>
      <c r="Q9" s="171"/>
      <c r="R9" s="171"/>
      <c r="S9" s="171"/>
      <c r="T9" s="308"/>
      <c r="U9" s="308"/>
      <c r="V9" s="308"/>
      <c r="W9" s="308"/>
      <c r="X9" s="309"/>
      <c r="Y9" s="310" t="n">
        <f aca="false">'2-ToM-Components'!F9</f>
        <v>0</v>
      </c>
      <c r="Z9" s="308"/>
      <c r="AA9" s="311"/>
      <c r="AB9" s="171"/>
      <c r="AC9" s="301" t="n">
        <f aca="false">'2-ToM-Components'!I9</f>
        <v>0</v>
      </c>
      <c r="AD9" s="119"/>
      <c r="AE9" s="301" t="n">
        <f aca="false">J9</f>
        <v>0</v>
      </c>
      <c r="AF9" s="312"/>
      <c r="AG9" s="312"/>
      <c r="AH9" s="301" t="n">
        <f aca="false">R9</f>
        <v>0</v>
      </c>
      <c r="AI9" s="313"/>
      <c r="AJ9" s="169" t="n">
        <f aca="false">W9</f>
        <v>0</v>
      </c>
      <c r="AK9" s="308" t="s">
        <v>448</v>
      </c>
      <c r="AL9" s="311" t="n">
        <v>1</v>
      </c>
      <c r="AM9" s="171" t="s">
        <v>596</v>
      </c>
      <c r="AN9" s="171" t="s">
        <v>551</v>
      </c>
      <c r="AO9" s="119"/>
      <c r="AP9" s="301" t="n">
        <f aca="false">J9</f>
        <v>0</v>
      </c>
      <c r="AQ9" s="314"/>
      <c r="AR9" s="314"/>
      <c r="AS9" s="301" t="n">
        <f aca="false">R9</f>
        <v>0</v>
      </c>
      <c r="AT9" s="315"/>
      <c r="AU9" s="169" t="n">
        <f aca="false">W9</f>
        <v>0</v>
      </c>
      <c r="AV9" s="301" t="n">
        <f aca="false">'2-ToM-Components'!S9</f>
        <v>0</v>
      </c>
      <c r="AW9" s="301" t="n">
        <f aca="false">'2-ToM-Components'!U9</f>
        <v>0</v>
      </c>
      <c r="AX9" s="308"/>
      <c r="AY9" s="316"/>
      <c r="AZ9" s="171"/>
      <c r="BA9" s="171"/>
      <c r="BB9" s="301" t="n">
        <f aca="false">J9</f>
        <v>0</v>
      </c>
      <c r="BC9" s="312"/>
      <c r="BD9" s="312"/>
      <c r="BE9" s="301" t="n">
        <f aca="false">R9</f>
        <v>0</v>
      </c>
      <c r="BF9" s="313"/>
      <c r="BG9" s="169" t="n">
        <f aca="false">W9</f>
        <v>0</v>
      </c>
      <c r="BH9" s="301" t="n">
        <f aca="false">'2-ToM-Components'!AD9</f>
        <v>0</v>
      </c>
      <c r="BI9" s="301" t="n">
        <f aca="false">'2-ToM-Components'!AF9</f>
        <v>0</v>
      </c>
      <c r="BJ9" s="317"/>
      <c r="BK9" s="318"/>
      <c r="BL9" s="319"/>
      <c r="BM9" s="319"/>
      <c r="BN9" s="301" t="n">
        <f aca="false">J9</f>
        <v>0</v>
      </c>
      <c r="BO9" s="314"/>
      <c r="BP9" s="314"/>
      <c r="BQ9" s="301" t="n">
        <f aca="false">R9</f>
        <v>0</v>
      </c>
      <c r="BR9" s="315"/>
      <c r="BS9" s="169" t="n">
        <f aca="false">W9</f>
        <v>0</v>
      </c>
      <c r="BT9" s="308" t="s">
        <v>449</v>
      </c>
      <c r="BU9" s="316"/>
      <c r="BV9" s="171" t="s">
        <v>563</v>
      </c>
      <c r="BW9" s="171"/>
      <c r="BX9" s="168" t="n">
        <f aca="false">'2-ToM-Components'!O9</f>
        <v>0</v>
      </c>
      <c r="BY9" s="171"/>
      <c r="BZ9" s="171"/>
      <c r="CA9" s="319"/>
      <c r="CB9" s="319"/>
      <c r="CC9" s="301" t="n">
        <f aca="false">J9</f>
        <v>0</v>
      </c>
      <c r="CD9" s="312"/>
      <c r="CE9" s="312"/>
      <c r="CF9" s="312"/>
      <c r="CG9" s="301" t="n">
        <f aca="false">R9</f>
        <v>0</v>
      </c>
      <c r="CH9" s="313"/>
      <c r="CI9" s="169" t="n">
        <f aca="false">W9</f>
        <v>0</v>
      </c>
      <c r="CJ9" s="319"/>
      <c r="CK9" s="319"/>
      <c r="CL9" s="319"/>
      <c r="CM9" s="319"/>
      <c r="CN9" s="301" t="n">
        <f aca="false">J9</f>
        <v>0</v>
      </c>
      <c r="CO9" s="314"/>
      <c r="CP9" s="314"/>
      <c r="CQ9" s="314"/>
      <c r="CR9" s="301" t="n">
        <f aca="false">R9</f>
        <v>0</v>
      </c>
      <c r="CS9" s="315"/>
      <c r="CT9" s="169" t="n">
        <f aca="false">W9</f>
        <v>0</v>
      </c>
      <c r="CU9" s="308" t="s">
        <v>480</v>
      </c>
      <c r="CV9" s="316"/>
      <c r="CW9" s="171" t="s">
        <v>577</v>
      </c>
      <c r="CX9" s="171"/>
      <c r="CY9" s="171" t="s">
        <v>579</v>
      </c>
      <c r="CZ9" s="319"/>
      <c r="DA9" s="319" t="s">
        <v>580</v>
      </c>
      <c r="DB9" s="319"/>
      <c r="DC9" s="301" t="n">
        <f aca="false">J9</f>
        <v>0</v>
      </c>
      <c r="DD9" s="314"/>
      <c r="DE9" s="314"/>
      <c r="DF9" s="301" t="n">
        <f aca="false">R9</f>
        <v>0</v>
      </c>
      <c r="DG9" s="315"/>
      <c r="DH9" s="169" t="n">
        <f aca="false">W9</f>
        <v>0</v>
      </c>
      <c r="DI9" s="301" t="n">
        <f aca="false">'3-ToM-Motion Safety'!P9</f>
        <v>0</v>
      </c>
      <c r="DJ9" s="301" t="n">
        <f aca="false">'3-ToM-Motion Safety'!AB9</f>
        <v>0</v>
      </c>
      <c r="DK9" s="301" t="n">
        <f aca="false">'3-ToM-Motion Safety'!AN9</f>
        <v>0</v>
      </c>
      <c r="DL9" s="320"/>
      <c r="DN9" s="321"/>
      <c r="DO9" s="322" t="n">
        <f aca="false">IF(AG9="MOT_1",X9,0)</f>
        <v>0</v>
      </c>
      <c r="DP9" s="322" t="n">
        <f aca="false">IF(AG9="MOT_2",X9,0)</f>
        <v>0</v>
      </c>
      <c r="DQ9" s="322" t="n">
        <f aca="false">IF(AG9="MOT_3",X9,0)</f>
        <v>0</v>
      </c>
      <c r="DR9" s="323" t="n">
        <f aca="false">IF(AR9="SENS_2",X9,0)</f>
        <v>0</v>
      </c>
      <c r="DS9" s="323" t="n">
        <f aca="false">IF(BD9="ENC_1",X9,0)+IF(BP9="ENC_1",X9,0)</f>
        <v>0</v>
      </c>
      <c r="DT9" s="323" t="n">
        <f aca="false">IF(BD9="RES_1",X9,0)+IF(BP9="RES_1",X9,0)</f>
        <v>0</v>
      </c>
      <c r="DU9" s="323" t="n">
        <f aca="false">IF(BD9="POT_1",X9,0)+IF(BP9="POT_1",X9,0)</f>
        <v>0</v>
      </c>
      <c r="DV9" s="323" t="n">
        <f aca="false">IF(CF9="SWI_1",X9,0)+IF(CP9="SWI_1",X9,0)</f>
        <v>0</v>
      </c>
      <c r="DW9" s="322" t="n">
        <f aca="false">IF(CF9="SWI_2",X9,0)+IF(CP9="SWI_2",X9,0)</f>
        <v>0</v>
      </c>
      <c r="DX9" s="322" t="n">
        <f aca="false">IF(DE9="BRK_1",X9,0)</f>
        <v>0</v>
      </c>
      <c r="EG9" s="48"/>
    </row>
    <row r="10" customFormat="false" ht="30" hidden="false" customHeight="true" outlineLevel="0" collapsed="false">
      <c r="A10" s="167" t="n">
        <f aca="false">'[2]1-ToM-Requirements'!A10</f>
        <v>4</v>
      </c>
      <c r="B10" s="301" t="str">
        <f aca="false">'[2]1-ToM-Requirements'!B10</f>
        <v>VS - Blade 2 (left-bottom) / Horizontal</v>
      </c>
      <c r="C10" s="168" t="str">
        <f aca="false">'[3]1-ToM-Requirements'!C10</f>
        <v>VSSlN:MC-LinX-01</v>
      </c>
      <c r="D10" s="169" t="str">
        <f aca="false">'[2]1-ToM-Requirements'!E10</f>
        <v>Virtual Source Slit System (VS)</v>
      </c>
      <c r="E10" s="302"/>
      <c r="F10" s="303"/>
      <c r="G10" s="172"/>
      <c r="H10" s="304"/>
      <c r="I10" s="304"/>
      <c r="J10" s="304"/>
      <c r="K10" s="304"/>
      <c r="L10" s="305"/>
      <c r="M10" s="306"/>
      <c r="N10" s="304"/>
      <c r="O10" s="304"/>
      <c r="P10" s="307"/>
      <c r="Q10" s="171"/>
      <c r="R10" s="171"/>
      <c r="S10" s="171"/>
      <c r="T10" s="308"/>
      <c r="U10" s="308"/>
      <c r="V10" s="308"/>
      <c r="W10" s="308"/>
      <c r="X10" s="309"/>
      <c r="Y10" s="310" t="n">
        <f aca="false">'2-ToM-Components'!F10</f>
        <v>0</v>
      </c>
      <c r="Z10" s="308"/>
      <c r="AA10" s="311"/>
      <c r="AB10" s="171"/>
      <c r="AC10" s="301" t="n">
        <f aca="false">'2-ToM-Components'!I10</f>
        <v>0</v>
      </c>
      <c r="AD10" s="119"/>
      <c r="AE10" s="301" t="n">
        <f aca="false">J10</f>
        <v>0</v>
      </c>
      <c r="AF10" s="312"/>
      <c r="AG10" s="312"/>
      <c r="AH10" s="301" t="n">
        <f aca="false">R10</f>
        <v>0</v>
      </c>
      <c r="AI10" s="313"/>
      <c r="AJ10" s="169" t="n">
        <f aca="false">W10</f>
        <v>0</v>
      </c>
      <c r="AK10" s="308" t="s">
        <v>448</v>
      </c>
      <c r="AL10" s="311" t="n">
        <v>1</v>
      </c>
      <c r="AM10" s="171" t="s">
        <v>597</v>
      </c>
      <c r="AN10" s="171" t="s">
        <v>551</v>
      </c>
      <c r="AO10" s="119"/>
      <c r="AP10" s="301" t="n">
        <f aca="false">J10</f>
        <v>0</v>
      </c>
      <c r="AQ10" s="314"/>
      <c r="AR10" s="314"/>
      <c r="AS10" s="301" t="n">
        <f aca="false">R10</f>
        <v>0</v>
      </c>
      <c r="AT10" s="315"/>
      <c r="AU10" s="169" t="n">
        <f aca="false">W10</f>
        <v>0</v>
      </c>
      <c r="AV10" s="301" t="n">
        <f aca="false">'2-ToM-Components'!S10</f>
        <v>0</v>
      </c>
      <c r="AW10" s="301" t="n">
        <f aca="false">'2-ToM-Components'!U10</f>
        <v>0</v>
      </c>
      <c r="AX10" s="308"/>
      <c r="AY10" s="316"/>
      <c r="AZ10" s="171"/>
      <c r="BA10" s="171"/>
      <c r="BB10" s="301" t="n">
        <f aca="false">J10</f>
        <v>0</v>
      </c>
      <c r="BC10" s="312"/>
      <c r="BD10" s="312"/>
      <c r="BE10" s="301" t="n">
        <f aca="false">R10</f>
        <v>0</v>
      </c>
      <c r="BF10" s="313"/>
      <c r="BG10" s="169" t="n">
        <f aca="false">W10</f>
        <v>0</v>
      </c>
      <c r="BH10" s="301" t="n">
        <f aca="false">'2-ToM-Components'!AD10</f>
        <v>0</v>
      </c>
      <c r="BI10" s="301" t="n">
        <f aca="false">'2-ToM-Components'!AF10</f>
        <v>0</v>
      </c>
      <c r="BJ10" s="317"/>
      <c r="BK10" s="318"/>
      <c r="BL10" s="319"/>
      <c r="BM10" s="319"/>
      <c r="BN10" s="301" t="n">
        <f aca="false">J10</f>
        <v>0</v>
      </c>
      <c r="BO10" s="314"/>
      <c r="BP10" s="314"/>
      <c r="BQ10" s="301" t="n">
        <f aca="false">R10</f>
        <v>0</v>
      </c>
      <c r="BR10" s="315"/>
      <c r="BS10" s="169" t="n">
        <f aca="false">W10</f>
        <v>0</v>
      </c>
      <c r="BT10" s="308" t="s">
        <v>449</v>
      </c>
      <c r="BU10" s="316"/>
      <c r="BV10" s="171" t="s">
        <v>563</v>
      </c>
      <c r="BW10" s="171"/>
      <c r="BX10" s="168" t="n">
        <f aca="false">'2-ToM-Components'!O10</f>
        <v>0</v>
      </c>
      <c r="BY10" s="171"/>
      <c r="BZ10" s="171"/>
      <c r="CA10" s="319"/>
      <c r="CB10" s="319"/>
      <c r="CC10" s="301" t="n">
        <f aca="false">J10</f>
        <v>0</v>
      </c>
      <c r="CD10" s="312"/>
      <c r="CE10" s="312"/>
      <c r="CF10" s="312"/>
      <c r="CG10" s="301" t="n">
        <f aca="false">R10</f>
        <v>0</v>
      </c>
      <c r="CH10" s="313"/>
      <c r="CI10" s="169" t="n">
        <f aca="false">W10</f>
        <v>0</v>
      </c>
      <c r="CJ10" s="319"/>
      <c r="CK10" s="319"/>
      <c r="CL10" s="319"/>
      <c r="CM10" s="319"/>
      <c r="CN10" s="301" t="n">
        <f aca="false">J10</f>
        <v>0</v>
      </c>
      <c r="CO10" s="314"/>
      <c r="CP10" s="314"/>
      <c r="CQ10" s="314"/>
      <c r="CR10" s="301" t="n">
        <f aca="false">R10</f>
        <v>0</v>
      </c>
      <c r="CS10" s="315"/>
      <c r="CT10" s="169" t="n">
        <f aca="false">W10</f>
        <v>0</v>
      </c>
      <c r="CU10" s="308" t="s">
        <v>480</v>
      </c>
      <c r="CV10" s="316"/>
      <c r="CW10" s="171" t="s">
        <v>577</v>
      </c>
      <c r="CX10" s="171"/>
      <c r="CY10" s="171" t="s">
        <v>579</v>
      </c>
      <c r="CZ10" s="319"/>
      <c r="DA10" s="319" t="s">
        <v>580</v>
      </c>
      <c r="DB10" s="319"/>
      <c r="DC10" s="301" t="n">
        <f aca="false">J10</f>
        <v>0</v>
      </c>
      <c r="DD10" s="314"/>
      <c r="DE10" s="314"/>
      <c r="DF10" s="301" t="n">
        <f aca="false">R10</f>
        <v>0</v>
      </c>
      <c r="DG10" s="315"/>
      <c r="DH10" s="169" t="n">
        <f aca="false">W10</f>
        <v>0</v>
      </c>
      <c r="DI10" s="301" t="n">
        <f aca="false">'3-ToM-Motion Safety'!P10</f>
        <v>0</v>
      </c>
      <c r="DJ10" s="301" t="n">
        <f aca="false">'3-ToM-Motion Safety'!AB10</f>
        <v>0</v>
      </c>
      <c r="DK10" s="301" t="n">
        <f aca="false">'3-ToM-Motion Safety'!AN10</f>
        <v>0</v>
      </c>
      <c r="DL10" s="320"/>
      <c r="DN10" s="321"/>
      <c r="DO10" s="322" t="n">
        <f aca="false">IF(AG10="MOT_1",X10,0)</f>
        <v>0</v>
      </c>
      <c r="DP10" s="322" t="n">
        <f aca="false">IF(AG10="MOT_2",X10,0)</f>
        <v>0</v>
      </c>
      <c r="DQ10" s="322" t="n">
        <f aca="false">IF(AG10="MOT_3",X10,0)</f>
        <v>0</v>
      </c>
      <c r="DR10" s="323" t="n">
        <f aca="false">IF(AR10="SENS_2",X10,0)</f>
        <v>0</v>
      </c>
      <c r="DS10" s="323" t="n">
        <f aca="false">IF(BD10="ENC_1",X10,0)+IF(BP10="ENC_1",X10,0)</f>
        <v>0</v>
      </c>
      <c r="DT10" s="323" t="n">
        <f aca="false">IF(BD10="RES_1",X10,0)+IF(BP10="RES_1",X10,0)</f>
        <v>0</v>
      </c>
      <c r="DU10" s="323" t="n">
        <f aca="false">IF(BD10="POT_1",X10,0)+IF(BP10="POT_1",X10,0)</f>
        <v>0</v>
      </c>
      <c r="DV10" s="323" t="n">
        <f aca="false">IF(CF10="SWI_1",X10,0)+IF(CP10="SWI_1",X10,0)</f>
        <v>0</v>
      </c>
      <c r="DW10" s="322" t="n">
        <f aca="false">IF(CF10="SWI_2",X10,0)+IF(CP10="SWI_2",X10,0)</f>
        <v>0</v>
      </c>
      <c r="DX10" s="322" t="n">
        <f aca="false">IF(DE10="BRK_1",X10,0)</f>
        <v>0</v>
      </c>
    </row>
    <row r="11" customFormat="false" ht="30" hidden="false" customHeight="true" outlineLevel="0" collapsed="false">
      <c r="A11" s="167" t="n">
        <f aca="false">'[2]1-ToM-Requirements'!A11</f>
        <v>5</v>
      </c>
      <c r="B11" s="301" t="str">
        <f aca="false">'[2]1-ToM-Requirements'!B11</f>
        <v>VS - Rotation</v>
      </c>
      <c r="C11" s="168" t="str">
        <f aca="false">'[3]1-ToM-Requirements'!C11</f>
        <v>VSRot:MC-RotZ-01</v>
      </c>
      <c r="D11" s="169" t="str">
        <f aca="false">'[2]1-ToM-Requirements'!E11</f>
        <v>Virtual Source Slit System (VS)</v>
      </c>
      <c r="E11" s="302"/>
      <c r="F11" s="303"/>
      <c r="G11" s="172"/>
      <c r="H11" s="304"/>
      <c r="I11" s="304"/>
      <c r="J11" s="304"/>
      <c r="K11" s="304"/>
      <c r="L11" s="305"/>
      <c r="M11" s="306"/>
      <c r="N11" s="304"/>
      <c r="O11" s="304"/>
      <c r="P11" s="307"/>
      <c r="Q11" s="171"/>
      <c r="R11" s="171"/>
      <c r="S11" s="171"/>
      <c r="T11" s="308"/>
      <c r="U11" s="308"/>
      <c r="V11" s="308"/>
      <c r="W11" s="308"/>
      <c r="X11" s="309"/>
      <c r="Y11" s="310" t="n">
        <f aca="false">'2-ToM-Components'!F11</f>
        <v>0</v>
      </c>
      <c r="Z11" s="308"/>
      <c r="AA11" s="311"/>
      <c r="AB11" s="171"/>
      <c r="AC11" s="301" t="n">
        <f aca="false">'2-ToM-Components'!I11</f>
        <v>0</v>
      </c>
      <c r="AD11" s="119"/>
      <c r="AE11" s="301" t="n">
        <f aca="false">J11</f>
        <v>0</v>
      </c>
      <c r="AF11" s="312"/>
      <c r="AG11" s="312"/>
      <c r="AH11" s="301" t="n">
        <f aca="false">R11</f>
        <v>0</v>
      </c>
      <c r="AI11" s="313"/>
      <c r="AJ11" s="169" t="n">
        <f aca="false">W11</f>
        <v>0</v>
      </c>
      <c r="AK11" s="308" t="s">
        <v>448</v>
      </c>
      <c r="AL11" s="311" t="n">
        <v>2</v>
      </c>
      <c r="AM11" s="171" t="s">
        <v>371</v>
      </c>
      <c r="AN11" s="171" t="s">
        <v>551</v>
      </c>
      <c r="AO11" s="119"/>
      <c r="AP11" s="301" t="n">
        <f aca="false">J11</f>
        <v>0</v>
      </c>
      <c r="AQ11" s="314"/>
      <c r="AR11" s="314"/>
      <c r="AS11" s="301" t="n">
        <f aca="false">R11</f>
        <v>0</v>
      </c>
      <c r="AT11" s="315"/>
      <c r="AU11" s="169" t="n">
        <f aca="false">W11</f>
        <v>0</v>
      </c>
      <c r="AV11" s="301" t="n">
        <f aca="false">'2-ToM-Components'!S11</f>
        <v>0</v>
      </c>
      <c r="AW11" s="301" t="n">
        <f aca="false">'2-ToM-Components'!U11</f>
        <v>0</v>
      </c>
      <c r="AX11" s="308"/>
      <c r="AY11" s="316"/>
      <c r="AZ11" s="171"/>
      <c r="BA11" s="171"/>
      <c r="BB11" s="301" t="n">
        <f aca="false">J11</f>
        <v>0</v>
      </c>
      <c r="BC11" s="312"/>
      <c r="BD11" s="312"/>
      <c r="BE11" s="301" t="n">
        <f aca="false">R11</f>
        <v>0</v>
      </c>
      <c r="BF11" s="313"/>
      <c r="BG11" s="169" t="n">
        <f aca="false">W11</f>
        <v>0</v>
      </c>
      <c r="BH11" s="301" t="n">
        <f aca="false">'2-ToM-Components'!AD11</f>
        <v>0</v>
      </c>
      <c r="BI11" s="301" t="n">
        <f aca="false">'2-ToM-Components'!AF11</f>
        <v>0</v>
      </c>
      <c r="BJ11" s="317"/>
      <c r="BK11" s="318"/>
      <c r="BL11" s="319"/>
      <c r="BM11" s="319"/>
      <c r="BN11" s="301" t="n">
        <f aca="false">J11</f>
        <v>0</v>
      </c>
      <c r="BO11" s="314"/>
      <c r="BP11" s="314"/>
      <c r="BQ11" s="301" t="n">
        <f aca="false">R11</f>
        <v>0</v>
      </c>
      <c r="BR11" s="315"/>
      <c r="BS11" s="169" t="n">
        <f aca="false">W11</f>
        <v>0</v>
      </c>
      <c r="BT11" s="308" t="s">
        <v>449</v>
      </c>
      <c r="BU11" s="316"/>
      <c r="BV11" s="171" t="s">
        <v>563</v>
      </c>
      <c r="BW11" s="171"/>
      <c r="BX11" s="168" t="n">
        <f aca="false">'2-ToM-Components'!O11</f>
        <v>0</v>
      </c>
      <c r="BY11" s="171"/>
      <c r="BZ11" s="171"/>
      <c r="CA11" s="319"/>
      <c r="CB11" s="319"/>
      <c r="CC11" s="301" t="n">
        <f aca="false">J11</f>
        <v>0</v>
      </c>
      <c r="CD11" s="312"/>
      <c r="CE11" s="312"/>
      <c r="CF11" s="312"/>
      <c r="CG11" s="301" t="n">
        <f aca="false">R11</f>
        <v>0</v>
      </c>
      <c r="CH11" s="313"/>
      <c r="CI11" s="169" t="n">
        <f aca="false">W11</f>
        <v>0</v>
      </c>
      <c r="CJ11" s="319"/>
      <c r="CK11" s="319"/>
      <c r="CL11" s="319"/>
      <c r="CM11" s="319"/>
      <c r="CN11" s="301" t="n">
        <f aca="false">J11</f>
        <v>0</v>
      </c>
      <c r="CO11" s="314"/>
      <c r="CP11" s="314"/>
      <c r="CQ11" s="314"/>
      <c r="CR11" s="301" t="n">
        <f aca="false">R11</f>
        <v>0</v>
      </c>
      <c r="CS11" s="315"/>
      <c r="CT11" s="169" t="n">
        <f aca="false">W11</f>
        <v>0</v>
      </c>
      <c r="CU11" s="308" t="s">
        <v>480</v>
      </c>
      <c r="CV11" s="316"/>
      <c r="CW11" s="171" t="s">
        <v>577</v>
      </c>
      <c r="CX11" s="171"/>
      <c r="CY11" s="171" t="s">
        <v>579</v>
      </c>
      <c r="CZ11" s="319"/>
      <c r="DA11" s="319" t="s">
        <v>580</v>
      </c>
      <c r="DB11" s="319"/>
      <c r="DC11" s="301" t="n">
        <f aca="false">J11</f>
        <v>0</v>
      </c>
      <c r="DD11" s="314"/>
      <c r="DE11" s="314"/>
      <c r="DF11" s="301" t="n">
        <f aca="false">R11</f>
        <v>0</v>
      </c>
      <c r="DG11" s="315"/>
      <c r="DH11" s="169" t="n">
        <f aca="false">W11</f>
        <v>0</v>
      </c>
      <c r="DI11" s="301" t="n">
        <f aca="false">'3-ToM-Motion Safety'!P11</f>
        <v>0</v>
      </c>
      <c r="DJ11" s="301" t="n">
        <f aca="false">'3-ToM-Motion Safety'!AB11</f>
        <v>0</v>
      </c>
      <c r="DK11" s="301" t="n">
        <f aca="false">'3-ToM-Motion Safety'!AN11</f>
        <v>0</v>
      </c>
      <c r="DL11" s="320"/>
      <c r="DN11" s="321"/>
      <c r="DO11" s="322" t="n">
        <f aca="false">IF(AG11="MOT_1",X11,0)</f>
        <v>0</v>
      </c>
      <c r="DP11" s="322" t="n">
        <f aca="false">IF(AG11="MOT_2",X11,0)</f>
        <v>0</v>
      </c>
      <c r="DQ11" s="322" t="n">
        <f aca="false">IF(AG11="MOT_3",X11,0)</f>
        <v>0</v>
      </c>
      <c r="DR11" s="323" t="n">
        <f aca="false">IF(AR11="SENS_2",X11,0)</f>
        <v>0</v>
      </c>
      <c r="DS11" s="323" t="n">
        <f aca="false">IF(BD11="ENC_1",X11,0)+IF(BP11="ENC_1",X11,0)</f>
        <v>0</v>
      </c>
      <c r="DT11" s="323" t="n">
        <f aca="false">IF(BD11="RES_1",X11,0)+IF(BP11="RES_1",X11,0)</f>
        <v>0</v>
      </c>
      <c r="DU11" s="323" t="n">
        <f aca="false">IF(BD11="POT_1",X11,0)+IF(BP11="POT_1",X11,0)</f>
        <v>0</v>
      </c>
      <c r="DV11" s="323" t="n">
        <f aca="false">IF(CF11="SWI_1",X11,0)+IF(CP11="SWI_1",X11,0)</f>
        <v>0</v>
      </c>
      <c r="DW11" s="322" t="n">
        <f aca="false">IF(CF11="SWI_2",X11,0)+IF(CP11="SWI_2",X11,0)</f>
        <v>0</v>
      </c>
      <c r="DX11" s="322" t="n">
        <f aca="false">IF(DE11="BRK_1",X11,0)</f>
        <v>0</v>
      </c>
    </row>
    <row r="12" customFormat="false" ht="30" hidden="false" customHeight="true" outlineLevel="0" collapsed="false">
      <c r="A12" s="324"/>
      <c r="B12" s="325" t="s">
        <v>598</v>
      </c>
      <c r="C12" s="325"/>
      <c r="D12" s="326"/>
      <c r="E12" s="302"/>
      <c r="F12" s="303"/>
      <c r="G12" s="172"/>
      <c r="H12" s="304"/>
      <c r="I12" s="304"/>
      <c r="J12" s="304"/>
      <c r="K12" s="304"/>
      <c r="L12" s="305"/>
      <c r="M12" s="306"/>
      <c r="N12" s="304"/>
      <c r="O12" s="304"/>
      <c r="P12" s="307"/>
      <c r="Q12" s="171"/>
      <c r="R12" s="171"/>
      <c r="S12" s="171"/>
      <c r="T12" s="308"/>
      <c r="U12" s="308"/>
      <c r="V12" s="308"/>
      <c r="W12" s="308"/>
      <c r="X12" s="309"/>
      <c r="Y12" s="310" t="n">
        <f aca="false">'2-ToM-Components'!F12</f>
        <v>0</v>
      </c>
      <c r="Z12" s="308"/>
      <c r="AA12" s="311"/>
      <c r="AB12" s="171"/>
      <c r="AC12" s="301" t="n">
        <f aca="false">'2-ToM-Components'!I12</f>
        <v>0</v>
      </c>
      <c r="AD12" s="119"/>
      <c r="AE12" s="301" t="n">
        <f aca="false">J12</f>
        <v>0</v>
      </c>
      <c r="AF12" s="312"/>
      <c r="AG12" s="312"/>
      <c r="AH12" s="301" t="n">
        <f aca="false">R12</f>
        <v>0</v>
      </c>
      <c r="AI12" s="313"/>
      <c r="AJ12" s="169" t="n">
        <f aca="false">W12</f>
        <v>0</v>
      </c>
      <c r="AK12" s="308" t="s">
        <v>448</v>
      </c>
      <c r="AL12" s="311" t="n">
        <v>2</v>
      </c>
      <c r="AM12" s="171" t="s">
        <v>595</v>
      </c>
      <c r="AN12" s="171" t="s">
        <v>551</v>
      </c>
      <c r="AO12" s="119"/>
      <c r="AP12" s="301" t="n">
        <f aca="false">J12</f>
        <v>0</v>
      </c>
      <c r="AQ12" s="314"/>
      <c r="AR12" s="314"/>
      <c r="AS12" s="301" t="n">
        <f aca="false">R12</f>
        <v>0</v>
      </c>
      <c r="AT12" s="315"/>
      <c r="AU12" s="169" t="n">
        <f aca="false">W12</f>
        <v>0</v>
      </c>
      <c r="AV12" s="301" t="n">
        <f aca="false">'2-ToM-Components'!S12</f>
        <v>0</v>
      </c>
      <c r="AW12" s="301" t="n">
        <f aca="false">'2-ToM-Components'!U12</f>
        <v>0</v>
      </c>
      <c r="AX12" s="308"/>
      <c r="AY12" s="316"/>
      <c r="AZ12" s="171"/>
      <c r="BA12" s="171"/>
      <c r="BB12" s="301" t="n">
        <f aca="false">J12</f>
        <v>0</v>
      </c>
      <c r="BC12" s="312"/>
      <c r="BD12" s="312"/>
      <c r="BE12" s="301" t="n">
        <f aca="false">R12</f>
        <v>0</v>
      </c>
      <c r="BF12" s="313"/>
      <c r="BG12" s="169" t="n">
        <f aca="false">W12</f>
        <v>0</v>
      </c>
      <c r="BH12" s="301" t="n">
        <f aca="false">'2-ToM-Components'!AD12</f>
        <v>0</v>
      </c>
      <c r="BI12" s="301" t="n">
        <f aca="false">'2-ToM-Components'!AF12</f>
        <v>0</v>
      </c>
      <c r="BJ12" s="317"/>
      <c r="BK12" s="318"/>
      <c r="BL12" s="319"/>
      <c r="BM12" s="319"/>
      <c r="BN12" s="301" t="n">
        <f aca="false">J12</f>
        <v>0</v>
      </c>
      <c r="BO12" s="314"/>
      <c r="BP12" s="314"/>
      <c r="BQ12" s="301" t="n">
        <f aca="false">R12</f>
        <v>0</v>
      </c>
      <c r="BR12" s="315"/>
      <c r="BS12" s="169" t="n">
        <f aca="false">W12</f>
        <v>0</v>
      </c>
      <c r="BT12" s="308" t="s">
        <v>449</v>
      </c>
      <c r="BU12" s="316"/>
      <c r="BV12" s="171" t="s">
        <v>563</v>
      </c>
      <c r="BW12" s="171"/>
      <c r="BX12" s="168" t="n">
        <f aca="false">'2-ToM-Components'!O12</f>
        <v>0</v>
      </c>
      <c r="BY12" s="171"/>
      <c r="BZ12" s="171"/>
      <c r="CA12" s="319"/>
      <c r="CB12" s="319"/>
      <c r="CC12" s="301" t="n">
        <f aca="false">J12</f>
        <v>0</v>
      </c>
      <c r="CD12" s="312"/>
      <c r="CE12" s="312"/>
      <c r="CF12" s="312"/>
      <c r="CG12" s="301" t="n">
        <f aca="false">R12</f>
        <v>0</v>
      </c>
      <c r="CH12" s="313"/>
      <c r="CI12" s="169" t="n">
        <f aca="false">W12</f>
        <v>0</v>
      </c>
      <c r="CJ12" s="319"/>
      <c r="CK12" s="319"/>
      <c r="CL12" s="319"/>
      <c r="CM12" s="319"/>
      <c r="CN12" s="301" t="n">
        <f aca="false">J12</f>
        <v>0</v>
      </c>
      <c r="CO12" s="314"/>
      <c r="CP12" s="314"/>
      <c r="CQ12" s="314"/>
      <c r="CR12" s="301" t="n">
        <f aca="false">R12</f>
        <v>0</v>
      </c>
      <c r="CS12" s="315"/>
      <c r="CT12" s="169" t="n">
        <f aca="false">W12</f>
        <v>0</v>
      </c>
      <c r="CU12" s="308" t="s">
        <v>480</v>
      </c>
      <c r="CV12" s="316"/>
      <c r="CW12" s="171" t="s">
        <v>577</v>
      </c>
      <c r="CX12" s="171"/>
      <c r="CY12" s="171" t="s">
        <v>579</v>
      </c>
      <c r="CZ12" s="319"/>
      <c r="DA12" s="319" t="s">
        <v>580</v>
      </c>
      <c r="DB12" s="319"/>
      <c r="DC12" s="301" t="n">
        <f aca="false">J12</f>
        <v>0</v>
      </c>
      <c r="DD12" s="314"/>
      <c r="DE12" s="314"/>
      <c r="DF12" s="301" t="n">
        <f aca="false">R12</f>
        <v>0</v>
      </c>
      <c r="DG12" s="315"/>
      <c r="DH12" s="169" t="n">
        <f aca="false">W12</f>
        <v>0</v>
      </c>
      <c r="DI12" s="301" t="n">
        <f aca="false">'3-ToM-Motion Safety'!P12</f>
        <v>0</v>
      </c>
      <c r="DJ12" s="301" t="n">
        <f aca="false">'3-ToM-Motion Safety'!AB12</f>
        <v>0</v>
      </c>
      <c r="DK12" s="301" t="n">
        <f aca="false">'3-ToM-Motion Safety'!AN12</f>
        <v>0</v>
      </c>
      <c r="DL12" s="320"/>
      <c r="DN12" s="321"/>
      <c r="DO12" s="322" t="n">
        <f aca="false">IF(AG12="MOT_1",X12,0)</f>
        <v>0</v>
      </c>
      <c r="DP12" s="322" t="n">
        <f aca="false">IF(AG12="MOT_2",X12,0)</f>
        <v>0</v>
      </c>
      <c r="DQ12" s="322" t="n">
        <f aca="false">IF(AG12="MOT_3",X12,0)</f>
        <v>0</v>
      </c>
      <c r="DR12" s="323" t="n">
        <f aca="false">IF(AR12="SENS_2",X12,0)</f>
        <v>0</v>
      </c>
      <c r="DS12" s="323" t="n">
        <f aca="false">IF(BD12="ENC_1",X12,0)+IF(BP12="ENC_1",X12,0)</f>
        <v>0</v>
      </c>
      <c r="DT12" s="323" t="n">
        <f aca="false">IF(BD12="RES_1",X12,0)+IF(BP12="RES_1",X12,0)</f>
        <v>0</v>
      </c>
      <c r="DU12" s="323" t="n">
        <f aca="false">IF(BD12="POT_1",X12,0)+IF(BP12="POT_1",X12,0)</f>
        <v>0</v>
      </c>
      <c r="DV12" s="323" t="n">
        <f aca="false">IF(CF12="SWI_1",X12,0)+IF(CP12="SWI_1",X12,0)</f>
        <v>0</v>
      </c>
      <c r="DW12" s="322" t="n">
        <f aca="false">IF(CF12="SWI_2",X12,0)+IF(CP12="SWI_2",X12,0)</f>
        <v>0</v>
      </c>
      <c r="DX12" s="322" t="n">
        <f aca="false">IF(DE12="BRK_1",X12,0)</f>
        <v>0</v>
      </c>
      <c r="EB12" s="59" t="n">
        <v>5</v>
      </c>
    </row>
    <row r="13" customFormat="false" ht="30" hidden="false" customHeight="true" outlineLevel="0" collapsed="false">
      <c r="A13" s="324"/>
      <c r="B13" s="325" t="s">
        <v>599</v>
      </c>
      <c r="C13" s="325"/>
      <c r="D13" s="326"/>
      <c r="E13" s="302"/>
      <c r="F13" s="303"/>
      <c r="G13" s="172"/>
      <c r="H13" s="304"/>
      <c r="I13" s="304"/>
      <c r="J13" s="304"/>
      <c r="K13" s="304"/>
      <c r="L13" s="305"/>
      <c r="M13" s="306"/>
      <c r="N13" s="304"/>
      <c r="O13" s="304"/>
      <c r="P13" s="307"/>
      <c r="Q13" s="171"/>
      <c r="R13" s="171"/>
      <c r="S13" s="171"/>
      <c r="T13" s="308"/>
      <c r="U13" s="308"/>
      <c r="V13" s="308"/>
      <c r="W13" s="308"/>
      <c r="X13" s="309"/>
      <c r="Y13" s="310" t="n">
        <f aca="false">'2-ToM-Components'!F13</f>
        <v>0</v>
      </c>
      <c r="Z13" s="308"/>
      <c r="AA13" s="311"/>
      <c r="AB13" s="171"/>
      <c r="AC13" s="301" t="n">
        <f aca="false">'2-ToM-Components'!I13</f>
        <v>0</v>
      </c>
      <c r="AD13" s="119"/>
      <c r="AE13" s="301" t="n">
        <f aca="false">J13</f>
        <v>0</v>
      </c>
      <c r="AF13" s="312"/>
      <c r="AG13" s="312"/>
      <c r="AH13" s="301" t="n">
        <f aca="false">R13</f>
        <v>0</v>
      </c>
      <c r="AI13" s="313"/>
      <c r="AJ13" s="169" t="n">
        <f aca="false">W13</f>
        <v>0</v>
      </c>
      <c r="AK13" s="308" t="s">
        <v>448</v>
      </c>
      <c r="AL13" s="311" t="n">
        <v>2</v>
      </c>
      <c r="AM13" s="171" t="s">
        <v>596</v>
      </c>
      <c r="AN13" s="171" t="s">
        <v>551</v>
      </c>
      <c r="AO13" s="119"/>
      <c r="AP13" s="301" t="n">
        <f aca="false">J13</f>
        <v>0</v>
      </c>
      <c r="AQ13" s="314"/>
      <c r="AR13" s="314"/>
      <c r="AS13" s="301" t="n">
        <f aca="false">R13</f>
        <v>0</v>
      </c>
      <c r="AT13" s="315"/>
      <c r="AU13" s="169" t="n">
        <f aca="false">W13</f>
        <v>0</v>
      </c>
      <c r="AV13" s="301" t="n">
        <f aca="false">'2-ToM-Components'!S13</f>
        <v>0</v>
      </c>
      <c r="AW13" s="301" t="n">
        <f aca="false">'2-ToM-Components'!U13</f>
        <v>0</v>
      </c>
      <c r="AX13" s="308"/>
      <c r="AY13" s="316"/>
      <c r="AZ13" s="171"/>
      <c r="BA13" s="171"/>
      <c r="BB13" s="301" t="n">
        <f aca="false">J13</f>
        <v>0</v>
      </c>
      <c r="BC13" s="312"/>
      <c r="BD13" s="312"/>
      <c r="BE13" s="301" t="n">
        <f aca="false">R13</f>
        <v>0</v>
      </c>
      <c r="BF13" s="313"/>
      <c r="BG13" s="169" t="n">
        <f aca="false">W13</f>
        <v>0</v>
      </c>
      <c r="BH13" s="301" t="n">
        <f aca="false">'2-ToM-Components'!AD13</f>
        <v>0</v>
      </c>
      <c r="BI13" s="301" t="n">
        <f aca="false">'2-ToM-Components'!AF13</f>
        <v>0</v>
      </c>
      <c r="BJ13" s="317"/>
      <c r="BK13" s="318"/>
      <c r="BL13" s="319"/>
      <c r="BM13" s="319"/>
      <c r="BN13" s="301" t="n">
        <f aca="false">J13</f>
        <v>0</v>
      </c>
      <c r="BO13" s="314"/>
      <c r="BP13" s="314"/>
      <c r="BQ13" s="301" t="n">
        <f aca="false">R13</f>
        <v>0</v>
      </c>
      <c r="BR13" s="315"/>
      <c r="BS13" s="169" t="n">
        <f aca="false">W13</f>
        <v>0</v>
      </c>
      <c r="BT13" s="308" t="s">
        <v>449</v>
      </c>
      <c r="BU13" s="316"/>
      <c r="BV13" s="171" t="s">
        <v>563</v>
      </c>
      <c r="BW13" s="171"/>
      <c r="BX13" s="168" t="n">
        <f aca="false">'2-ToM-Components'!O13</f>
        <v>0</v>
      </c>
      <c r="BY13" s="171"/>
      <c r="BZ13" s="171"/>
      <c r="CA13" s="319"/>
      <c r="CB13" s="319"/>
      <c r="CC13" s="301" t="n">
        <f aca="false">J13</f>
        <v>0</v>
      </c>
      <c r="CD13" s="312"/>
      <c r="CE13" s="312"/>
      <c r="CF13" s="312"/>
      <c r="CG13" s="301" t="n">
        <f aca="false">R13</f>
        <v>0</v>
      </c>
      <c r="CH13" s="313"/>
      <c r="CI13" s="169" t="n">
        <f aca="false">W13</f>
        <v>0</v>
      </c>
      <c r="CJ13" s="319"/>
      <c r="CK13" s="319"/>
      <c r="CL13" s="319"/>
      <c r="CM13" s="319"/>
      <c r="CN13" s="301" t="n">
        <f aca="false">J13</f>
        <v>0</v>
      </c>
      <c r="CO13" s="314"/>
      <c r="CP13" s="314"/>
      <c r="CQ13" s="314"/>
      <c r="CR13" s="301" t="n">
        <f aca="false">R13</f>
        <v>0</v>
      </c>
      <c r="CS13" s="315"/>
      <c r="CT13" s="169" t="n">
        <f aca="false">W13</f>
        <v>0</v>
      </c>
      <c r="CU13" s="308" t="s">
        <v>480</v>
      </c>
      <c r="CV13" s="316"/>
      <c r="CW13" s="171" t="s">
        <v>577</v>
      </c>
      <c r="CX13" s="171"/>
      <c r="CY13" s="171" t="s">
        <v>579</v>
      </c>
      <c r="CZ13" s="319"/>
      <c r="DA13" s="319" t="s">
        <v>580</v>
      </c>
      <c r="DB13" s="319"/>
      <c r="DC13" s="301" t="n">
        <f aca="false">J13</f>
        <v>0</v>
      </c>
      <c r="DD13" s="314"/>
      <c r="DE13" s="314"/>
      <c r="DF13" s="301" t="n">
        <f aca="false">R13</f>
        <v>0</v>
      </c>
      <c r="DG13" s="315"/>
      <c r="DH13" s="169" t="n">
        <f aca="false">W13</f>
        <v>0</v>
      </c>
      <c r="DI13" s="301" t="n">
        <f aca="false">'3-ToM-Motion Safety'!P13</f>
        <v>0</v>
      </c>
      <c r="DJ13" s="301" t="n">
        <f aca="false">'3-ToM-Motion Safety'!AB13</f>
        <v>0</v>
      </c>
      <c r="DK13" s="301" t="n">
        <f aca="false">'3-ToM-Motion Safety'!AN13</f>
        <v>0</v>
      </c>
      <c r="DL13" s="320"/>
      <c r="DN13" s="321"/>
      <c r="DO13" s="322" t="n">
        <f aca="false">IF(AG13="MOT_1",X13,0)</f>
        <v>0</v>
      </c>
      <c r="DP13" s="322" t="n">
        <f aca="false">IF(AG13="MOT_2",X13,0)</f>
        <v>0</v>
      </c>
      <c r="DQ13" s="322" t="n">
        <f aca="false">IF(AG13="MOT_3",X13,0)</f>
        <v>0</v>
      </c>
      <c r="DR13" s="323" t="n">
        <f aca="false">IF(AR13="SENS_2",X13,0)</f>
        <v>0</v>
      </c>
      <c r="DS13" s="323" t="n">
        <f aca="false">IF(BD13="ENC_1",X13,0)+IF(BP13="ENC_1",X13,0)</f>
        <v>0</v>
      </c>
      <c r="DT13" s="323" t="n">
        <f aca="false">IF(BD13="RES_1",X13,0)+IF(BP13="RES_1",X13,0)</f>
        <v>0</v>
      </c>
      <c r="DU13" s="323" t="n">
        <f aca="false">IF(BD13="POT_1",X13,0)+IF(BP13="POT_1",X13,0)</f>
        <v>0</v>
      </c>
      <c r="DV13" s="323" t="n">
        <f aca="false">IF(CF13="SWI_1",X13,0)+IF(CP13="SWI_1",X13,0)</f>
        <v>0</v>
      </c>
      <c r="DW13" s="322" t="n">
        <f aca="false">IF(CF13="SWI_2",X13,0)+IF(CP13="SWI_2",X13,0)</f>
        <v>0</v>
      </c>
      <c r="DX13" s="322" t="n">
        <f aca="false">IF(DE13="BRK_1",X13,0)</f>
        <v>0</v>
      </c>
    </row>
    <row r="14" customFormat="false" ht="30" hidden="false" customHeight="true" outlineLevel="0" collapsed="false">
      <c r="A14" s="324"/>
      <c r="B14" s="325" t="s">
        <v>600</v>
      </c>
      <c r="C14" s="325"/>
      <c r="D14" s="326"/>
      <c r="E14" s="302"/>
      <c r="F14" s="303"/>
      <c r="G14" s="172"/>
      <c r="H14" s="304"/>
      <c r="I14" s="304"/>
      <c r="J14" s="304"/>
      <c r="K14" s="304"/>
      <c r="L14" s="305"/>
      <c r="M14" s="306"/>
      <c r="N14" s="304"/>
      <c r="O14" s="304"/>
      <c r="P14" s="307"/>
      <c r="Q14" s="171"/>
      <c r="R14" s="171"/>
      <c r="S14" s="171"/>
      <c r="T14" s="308"/>
      <c r="U14" s="308"/>
      <c r="V14" s="308"/>
      <c r="W14" s="308"/>
      <c r="X14" s="309"/>
      <c r="Y14" s="310" t="n">
        <f aca="false">'2-ToM-Components'!F14</f>
        <v>0</v>
      </c>
      <c r="Z14" s="308"/>
      <c r="AA14" s="311"/>
      <c r="AB14" s="171"/>
      <c r="AC14" s="301" t="n">
        <f aca="false">'2-ToM-Components'!I14</f>
        <v>0</v>
      </c>
      <c r="AD14" s="119"/>
      <c r="AE14" s="301" t="n">
        <f aca="false">J14</f>
        <v>0</v>
      </c>
      <c r="AF14" s="312"/>
      <c r="AG14" s="312"/>
      <c r="AH14" s="301" t="n">
        <f aca="false">R14</f>
        <v>0</v>
      </c>
      <c r="AI14" s="313"/>
      <c r="AJ14" s="169" t="n">
        <f aca="false">W14</f>
        <v>0</v>
      </c>
      <c r="AK14" s="308" t="s">
        <v>448</v>
      </c>
      <c r="AL14" s="311" t="n">
        <v>2</v>
      </c>
      <c r="AM14" s="171" t="s">
        <v>597</v>
      </c>
      <c r="AN14" s="171" t="s">
        <v>551</v>
      </c>
      <c r="AO14" s="119"/>
      <c r="AP14" s="301" t="n">
        <f aca="false">J14</f>
        <v>0</v>
      </c>
      <c r="AQ14" s="314"/>
      <c r="AR14" s="314"/>
      <c r="AS14" s="301" t="n">
        <f aca="false">R14</f>
        <v>0</v>
      </c>
      <c r="AT14" s="315"/>
      <c r="AU14" s="169" t="n">
        <f aca="false">W14</f>
        <v>0</v>
      </c>
      <c r="AV14" s="301" t="n">
        <f aca="false">'2-ToM-Components'!S14</f>
        <v>0</v>
      </c>
      <c r="AW14" s="301" t="n">
        <f aca="false">'2-ToM-Components'!U14</f>
        <v>0</v>
      </c>
      <c r="AX14" s="308"/>
      <c r="AY14" s="316"/>
      <c r="AZ14" s="171"/>
      <c r="BA14" s="171"/>
      <c r="BB14" s="301" t="n">
        <f aca="false">J14</f>
        <v>0</v>
      </c>
      <c r="BC14" s="312"/>
      <c r="BD14" s="312"/>
      <c r="BE14" s="301" t="n">
        <f aca="false">R14</f>
        <v>0</v>
      </c>
      <c r="BF14" s="313"/>
      <c r="BG14" s="169" t="n">
        <f aca="false">W14</f>
        <v>0</v>
      </c>
      <c r="BH14" s="301" t="n">
        <f aca="false">'2-ToM-Components'!AD14</f>
        <v>0</v>
      </c>
      <c r="BI14" s="301" t="n">
        <f aca="false">'2-ToM-Components'!AF14</f>
        <v>0</v>
      </c>
      <c r="BJ14" s="317"/>
      <c r="BK14" s="318"/>
      <c r="BL14" s="319"/>
      <c r="BM14" s="319"/>
      <c r="BN14" s="301" t="n">
        <f aca="false">J14</f>
        <v>0</v>
      </c>
      <c r="BO14" s="314"/>
      <c r="BP14" s="314"/>
      <c r="BQ14" s="301" t="n">
        <f aca="false">R14</f>
        <v>0</v>
      </c>
      <c r="BR14" s="315"/>
      <c r="BS14" s="169" t="n">
        <f aca="false">W14</f>
        <v>0</v>
      </c>
      <c r="BT14" s="308" t="s">
        <v>449</v>
      </c>
      <c r="BU14" s="316"/>
      <c r="BV14" s="171" t="s">
        <v>563</v>
      </c>
      <c r="BW14" s="171"/>
      <c r="BX14" s="168" t="n">
        <f aca="false">'2-ToM-Components'!O14</f>
        <v>0</v>
      </c>
      <c r="BY14" s="171"/>
      <c r="BZ14" s="171"/>
      <c r="CA14" s="319"/>
      <c r="CB14" s="319"/>
      <c r="CC14" s="301" t="n">
        <f aca="false">J14</f>
        <v>0</v>
      </c>
      <c r="CD14" s="312"/>
      <c r="CE14" s="312"/>
      <c r="CF14" s="312"/>
      <c r="CG14" s="301" t="n">
        <f aca="false">R14</f>
        <v>0</v>
      </c>
      <c r="CH14" s="313"/>
      <c r="CI14" s="169" t="n">
        <f aca="false">W14</f>
        <v>0</v>
      </c>
      <c r="CJ14" s="319"/>
      <c r="CK14" s="319"/>
      <c r="CL14" s="319"/>
      <c r="CM14" s="319"/>
      <c r="CN14" s="301" t="n">
        <f aca="false">J14</f>
        <v>0</v>
      </c>
      <c r="CO14" s="314"/>
      <c r="CP14" s="314"/>
      <c r="CQ14" s="314"/>
      <c r="CR14" s="301" t="n">
        <f aca="false">R14</f>
        <v>0</v>
      </c>
      <c r="CS14" s="315"/>
      <c r="CT14" s="169" t="n">
        <f aca="false">W14</f>
        <v>0</v>
      </c>
      <c r="CU14" s="308" t="s">
        <v>480</v>
      </c>
      <c r="CV14" s="316"/>
      <c r="CW14" s="171" t="s">
        <v>577</v>
      </c>
      <c r="CX14" s="171"/>
      <c r="CY14" s="171" t="s">
        <v>579</v>
      </c>
      <c r="CZ14" s="319"/>
      <c r="DA14" s="319" t="s">
        <v>580</v>
      </c>
      <c r="DB14" s="319"/>
      <c r="DC14" s="301" t="n">
        <f aca="false">J14</f>
        <v>0</v>
      </c>
      <c r="DD14" s="314"/>
      <c r="DE14" s="314"/>
      <c r="DF14" s="301" t="n">
        <f aca="false">R14</f>
        <v>0</v>
      </c>
      <c r="DG14" s="315"/>
      <c r="DH14" s="169" t="n">
        <f aca="false">W14</f>
        <v>0</v>
      </c>
      <c r="DI14" s="301" t="n">
        <f aca="false">'3-ToM-Motion Safety'!P14</f>
        <v>0</v>
      </c>
      <c r="DJ14" s="301" t="n">
        <f aca="false">'3-ToM-Motion Safety'!AB14</f>
        <v>0</v>
      </c>
      <c r="DK14" s="301" t="n">
        <f aca="false">'3-ToM-Motion Safety'!AN14</f>
        <v>0</v>
      </c>
      <c r="DL14" s="320"/>
      <c r="DN14" s="321"/>
      <c r="DO14" s="322" t="n">
        <f aca="false">IF(AG14="MOT_1",X14,0)</f>
        <v>0</v>
      </c>
      <c r="DP14" s="322" t="n">
        <f aca="false">IF(AG14="MOT_2",X14,0)</f>
        <v>0</v>
      </c>
      <c r="DQ14" s="322" t="n">
        <f aca="false">IF(AG14="MOT_3",X14,0)</f>
        <v>0</v>
      </c>
      <c r="DR14" s="323" t="n">
        <f aca="false">IF(AR14="SENS_2",X14,0)</f>
        <v>0</v>
      </c>
      <c r="DS14" s="323" t="n">
        <f aca="false">IF(BD14="ENC_1",X14,0)+IF(BP14="ENC_1",X14,0)</f>
        <v>0</v>
      </c>
      <c r="DT14" s="323" t="n">
        <f aca="false">IF(BD14="RES_1",X14,0)+IF(BP14="RES_1",X14,0)</f>
        <v>0</v>
      </c>
      <c r="DU14" s="323" t="n">
        <f aca="false">IF(BD14="POT_1",X14,0)+IF(BP14="POT_1",X14,0)</f>
        <v>0</v>
      </c>
      <c r="DV14" s="323" t="n">
        <f aca="false">IF(CF14="SWI_1",X14,0)+IF(CP14="SWI_1",X14,0)</f>
        <v>0</v>
      </c>
      <c r="DW14" s="322" t="n">
        <f aca="false">IF(CF14="SWI_2",X14,0)+IF(CP14="SWI_2",X14,0)</f>
        <v>0</v>
      </c>
      <c r="DX14" s="322" t="n">
        <f aca="false">IF(DE14="BRK_1",X14,0)</f>
        <v>0</v>
      </c>
      <c r="EG14" s="327"/>
    </row>
    <row r="15" customFormat="false" ht="30" hidden="false" customHeight="true" outlineLevel="0" collapsed="false">
      <c r="A15" s="324"/>
      <c r="B15" s="325" t="s">
        <v>601</v>
      </c>
      <c r="C15" s="325" t="s">
        <v>602</v>
      </c>
      <c r="D15" s="326" t="s">
        <v>603</v>
      </c>
      <c r="E15" s="302"/>
      <c r="F15" s="303"/>
      <c r="G15" s="172"/>
      <c r="H15" s="304"/>
      <c r="I15" s="304"/>
      <c r="J15" s="304"/>
      <c r="K15" s="304"/>
      <c r="L15" s="305"/>
      <c r="M15" s="306"/>
      <c r="N15" s="304"/>
      <c r="O15" s="304"/>
      <c r="P15" s="307"/>
      <c r="Q15" s="171"/>
      <c r="R15" s="171"/>
      <c r="S15" s="171"/>
      <c r="T15" s="308"/>
      <c r="U15" s="308"/>
      <c r="V15" s="308"/>
      <c r="W15" s="308"/>
      <c r="X15" s="309"/>
      <c r="Y15" s="310" t="n">
        <f aca="false">'2-ToM-Components'!F15</f>
        <v>0</v>
      </c>
      <c r="Z15" s="308"/>
      <c r="AA15" s="311"/>
      <c r="AB15" s="171"/>
      <c r="AC15" s="301" t="n">
        <f aca="false">'2-ToM-Components'!I15</f>
        <v>0</v>
      </c>
      <c r="AD15" s="119"/>
      <c r="AE15" s="301" t="n">
        <f aca="false">J15</f>
        <v>0</v>
      </c>
      <c r="AF15" s="312"/>
      <c r="AG15" s="312"/>
      <c r="AH15" s="301" t="n">
        <f aca="false">R15</f>
        <v>0</v>
      </c>
      <c r="AI15" s="313"/>
      <c r="AJ15" s="169" t="n">
        <f aca="false">W15</f>
        <v>0</v>
      </c>
      <c r="AK15" s="308" t="s">
        <v>448</v>
      </c>
      <c r="AL15" s="311" t="s">
        <v>604</v>
      </c>
      <c r="AM15" s="171" t="s">
        <v>605</v>
      </c>
      <c r="AN15" s="171" t="s">
        <v>551</v>
      </c>
      <c r="AO15" s="119"/>
      <c r="AP15" s="301" t="n">
        <f aca="false">J15</f>
        <v>0</v>
      </c>
      <c r="AQ15" s="314"/>
      <c r="AR15" s="314"/>
      <c r="AS15" s="301" t="n">
        <f aca="false">R15</f>
        <v>0</v>
      </c>
      <c r="AT15" s="315"/>
      <c r="AU15" s="169" t="n">
        <f aca="false">W15</f>
        <v>0</v>
      </c>
      <c r="AV15" s="301" t="n">
        <f aca="false">'2-ToM-Components'!S15</f>
        <v>0</v>
      </c>
      <c r="AW15" s="301" t="n">
        <f aca="false">'2-ToM-Components'!U15</f>
        <v>0</v>
      </c>
      <c r="AX15" s="308"/>
      <c r="AY15" s="316"/>
      <c r="AZ15" s="171"/>
      <c r="BA15" s="171"/>
      <c r="BB15" s="301" t="n">
        <f aca="false">J15</f>
        <v>0</v>
      </c>
      <c r="BC15" s="312"/>
      <c r="BD15" s="312"/>
      <c r="BE15" s="301" t="n">
        <f aca="false">R15</f>
        <v>0</v>
      </c>
      <c r="BF15" s="313"/>
      <c r="BG15" s="169" t="n">
        <f aca="false">W15</f>
        <v>0</v>
      </c>
      <c r="BH15" s="301" t="n">
        <f aca="false">'2-ToM-Components'!AD15</f>
        <v>0</v>
      </c>
      <c r="BI15" s="301" t="n">
        <f aca="false">'2-ToM-Components'!AF15</f>
        <v>0</v>
      </c>
      <c r="BJ15" s="317"/>
      <c r="BK15" s="318"/>
      <c r="BL15" s="319"/>
      <c r="BM15" s="319"/>
      <c r="BN15" s="301" t="n">
        <f aca="false">J15</f>
        <v>0</v>
      </c>
      <c r="BO15" s="314"/>
      <c r="BP15" s="314"/>
      <c r="BQ15" s="301" t="n">
        <f aca="false">R15</f>
        <v>0</v>
      </c>
      <c r="BR15" s="315"/>
      <c r="BS15" s="169" t="n">
        <f aca="false">W15</f>
        <v>0</v>
      </c>
      <c r="BT15" s="308" t="s">
        <v>449</v>
      </c>
      <c r="BU15" s="316"/>
      <c r="BV15" s="171" t="s">
        <v>563</v>
      </c>
      <c r="BW15" s="171"/>
      <c r="BX15" s="168" t="n">
        <f aca="false">'2-ToM-Components'!O15</f>
        <v>0</v>
      </c>
      <c r="BY15" s="171"/>
      <c r="BZ15" s="171"/>
      <c r="CA15" s="319"/>
      <c r="CB15" s="319"/>
      <c r="CC15" s="301" t="n">
        <f aca="false">J15</f>
        <v>0</v>
      </c>
      <c r="CD15" s="312"/>
      <c r="CE15" s="312"/>
      <c r="CF15" s="312"/>
      <c r="CG15" s="301" t="n">
        <f aca="false">R15</f>
        <v>0</v>
      </c>
      <c r="CH15" s="313"/>
      <c r="CI15" s="169" t="n">
        <f aca="false">W15</f>
        <v>0</v>
      </c>
      <c r="CJ15" s="319"/>
      <c r="CK15" s="319"/>
      <c r="CL15" s="319"/>
      <c r="CM15" s="319"/>
      <c r="CN15" s="301" t="n">
        <f aca="false">J15</f>
        <v>0</v>
      </c>
      <c r="CO15" s="314"/>
      <c r="CP15" s="314"/>
      <c r="CQ15" s="314"/>
      <c r="CR15" s="301" t="n">
        <f aca="false">R15</f>
        <v>0</v>
      </c>
      <c r="CS15" s="315"/>
      <c r="CT15" s="169" t="n">
        <f aca="false">W15</f>
        <v>0</v>
      </c>
      <c r="CU15" s="308" t="s">
        <v>480</v>
      </c>
      <c r="CV15" s="316"/>
      <c r="CW15" s="171" t="s">
        <v>577</v>
      </c>
      <c r="CX15" s="171"/>
      <c r="CY15" s="171" t="s">
        <v>579</v>
      </c>
      <c r="CZ15" s="319"/>
      <c r="DA15" s="319" t="s">
        <v>580</v>
      </c>
      <c r="DB15" s="319"/>
      <c r="DC15" s="301" t="n">
        <f aca="false">J15</f>
        <v>0</v>
      </c>
      <c r="DD15" s="314"/>
      <c r="DE15" s="314"/>
      <c r="DF15" s="301" t="n">
        <f aca="false">R15</f>
        <v>0</v>
      </c>
      <c r="DG15" s="315"/>
      <c r="DH15" s="169" t="n">
        <f aca="false">W15</f>
        <v>0</v>
      </c>
      <c r="DI15" s="301" t="n">
        <f aca="false">'3-ToM-Motion Safety'!P15</f>
        <v>0</v>
      </c>
      <c r="DJ15" s="301" t="n">
        <f aca="false">'3-ToM-Motion Safety'!AB15</f>
        <v>0</v>
      </c>
      <c r="DK15" s="301" t="n">
        <f aca="false">'3-ToM-Motion Safety'!AN15</f>
        <v>0</v>
      </c>
      <c r="DL15" s="320"/>
      <c r="DN15" s="321"/>
      <c r="DO15" s="322" t="n">
        <f aca="false">IF(AG15="MOT_1",X15,0)</f>
        <v>0</v>
      </c>
      <c r="DP15" s="322" t="n">
        <f aca="false">IF(AG15="MOT_2",X15,0)</f>
        <v>0</v>
      </c>
      <c r="DQ15" s="322" t="n">
        <f aca="false">IF(AG15="MOT_3",X15,0)</f>
        <v>0</v>
      </c>
      <c r="DR15" s="323" t="n">
        <f aca="false">IF(AR15="SENS_2",X15,0)</f>
        <v>0</v>
      </c>
      <c r="DS15" s="323" t="n">
        <f aca="false">IF(BD15="ENC_1",X15,0)+IF(BP15="ENC_1",X15,0)</f>
        <v>0</v>
      </c>
      <c r="DT15" s="323" t="n">
        <f aca="false">IF(BD15="RES_1",X15,0)+IF(BP15="RES_1",X15,0)</f>
        <v>0</v>
      </c>
      <c r="DU15" s="323" t="n">
        <f aca="false">IF(BD15="POT_1",X15,0)+IF(BP15="POT_1",X15,0)</f>
        <v>0</v>
      </c>
      <c r="DV15" s="323" t="n">
        <f aca="false">IF(CF15="SWI_1",X15,0)+IF(CP15="SWI_1",X15,0)</f>
        <v>0</v>
      </c>
      <c r="DW15" s="322" t="n">
        <f aca="false">IF(CF15="SWI_2",X15,0)+IF(CP15="SWI_2",X15,0)</f>
        <v>0</v>
      </c>
      <c r="DX15" s="322" t="n">
        <f aca="false">IF(DE15="BRK_1",X15,0)</f>
        <v>0</v>
      </c>
    </row>
    <row r="16" customFormat="false" ht="30" hidden="false" customHeight="true" outlineLevel="0" collapsed="false">
      <c r="A16" s="324"/>
      <c r="B16" s="328" t="s">
        <v>606</v>
      </c>
      <c r="C16" s="59" t="s">
        <v>607</v>
      </c>
      <c r="D16" s="326" t="s">
        <v>608</v>
      </c>
      <c r="E16" s="302"/>
      <c r="F16" s="303"/>
      <c r="G16" s="172"/>
      <c r="H16" s="304"/>
      <c r="I16" s="304"/>
      <c r="J16" s="304"/>
      <c r="K16" s="304"/>
      <c r="L16" s="305"/>
      <c r="M16" s="306"/>
      <c r="N16" s="304"/>
      <c r="O16" s="304"/>
      <c r="P16" s="307"/>
      <c r="Q16" s="171"/>
      <c r="R16" s="171"/>
      <c r="S16" s="171"/>
      <c r="T16" s="308"/>
      <c r="U16" s="308"/>
      <c r="V16" s="308"/>
      <c r="W16" s="308"/>
      <c r="X16" s="309"/>
      <c r="Y16" s="310" t="n">
        <f aca="false">'2-ToM-Components'!F16</f>
        <v>0</v>
      </c>
      <c r="Z16" s="308"/>
      <c r="AA16" s="311"/>
      <c r="AB16" s="171"/>
      <c r="AC16" s="301" t="n">
        <f aca="false">'2-ToM-Components'!I16</f>
        <v>0</v>
      </c>
      <c r="AD16" s="119"/>
      <c r="AE16" s="301" t="n">
        <f aca="false">J16</f>
        <v>0</v>
      </c>
      <c r="AF16" s="312"/>
      <c r="AG16" s="312"/>
      <c r="AH16" s="301" t="n">
        <f aca="false">R16</f>
        <v>0</v>
      </c>
      <c r="AI16" s="313"/>
      <c r="AJ16" s="169" t="n">
        <f aca="false">W16</f>
        <v>0</v>
      </c>
      <c r="AK16" s="308" t="s">
        <v>448</v>
      </c>
      <c r="AL16" s="311" t="n">
        <v>4</v>
      </c>
      <c r="AM16" s="171" t="s">
        <v>597</v>
      </c>
      <c r="AN16" s="171" t="s">
        <v>551</v>
      </c>
      <c r="AO16" s="119"/>
      <c r="AP16" s="301" t="n">
        <f aca="false">J16</f>
        <v>0</v>
      </c>
      <c r="AQ16" s="314"/>
      <c r="AR16" s="314"/>
      <c r="AS16" s="301" t="n">
        <f aca="false">R16</f>
        <v>0</v>
      </c>
      <c r="AT16" s="315"/>
      <c r="AU16" s="169" t="n">
        <f aca="false">W16</f>
        <v>0</v>
      </c>
      <c r="AV16" s="301" t="n">
        <f aca="false">'2-ToM-Components'!S16</f>
        <v>0</v>
      </c>
      <c r="AW16" s="301" t="n">
        <f aca="false">'2-ToM-Components'!U16</f>
        <v>0</v>
      </c>
      <c r="AX16" s="308"/>
      <c r="AY16" s="316"/>
      <c r="AZ16" s="171"/>
      <c r="BA16" s="171"/>
      <c r="BB16" s="301" t="n">
        <f aca="false">J16</f>
        <v>0</v>
      </c>
      <c r="BC16" s="312"/>
      <c r="BD16" s="312"/>
      <c r="BE16" s="301" t="n">
        <f aca="false">R16</f>
        <v>0</v>
      </c>
      <c r="BF16" s="313"/>
      <c r="BG16" s="169" t="n">
        <f aca="false">W16</f>
        <v>0</v>
      </c>
      <c r="BH16" s="301" t="n">
        <f aca="false">'2-ToM-Components'!AD16</f>
        <v>0</v>
      </c>
      <c r="BI16" s="301" t="n">
        <f aca="false">'2-ToM-Components'!AF16</f>
        <v>0</v>
      </c>
      <c r="BJ16" s="317"/>
      <c r="BK16" s="318"/>
      <c r="BL16" s="319"/>
      <c r="BM16" s="319"/>
      <c r="BN16" s="301" t="n">
        <f aca="false">J16</f>
        <v>0</v>
      </c>
      <c r="BO16" s="314"/>
      <c r="BP16" s="314"/>
      <c r="BQ16" s="301" t="n">
        <f aca="false">R16</f>
        <v>0</v>
      </c>
      <c r="BR16" s="315"/>
      <c r="BS16" s="169" t="n">
        <f aca="false">W16</f>
        <v>0</v>
      </c>
      <c r="BT16" s="308" t="s">
        <v>449</v>
      </c>
      <c r="BU16" s="316"/>
      <c r="BV16" s="171" t="s">
        <v>563</v>
      </c>
      <c r="BW16" s="171"/>
      <c r="BX16" s="168" t="n">
        <f aca="false">'2-ToM-Components'!O16</f>
        <v>0</v>
      </c>
      <c r="BY16" s="171"/>
      <c r="BZ16" s="171"/>
      <c r="CA16" s="319"/>
      <c r="CB16" s="319"/>
      <c r="CC16" s="301" t="n">
        <f aca="false">J16</f>
        <v>0</v>
      </c>
      <c r="CD16" s="312"/>
      <c r="CE16" s="312"/>
      <c r="CF16" s="312"/>
      <c r="CG16" s="301" t="n">
        <f aca="false">R16</f>
        <v>0</v>
      </c>
      <c r="CH16" s="313"/>
      <c r="CI16" s="169" t="n">
        <f aca="false">W16</f>
        <v>0</v>
      </c>
      <c r="CJ16" s="319"/>
      <c r="CK16" s="319"/>
      <c r="CL16" s="319"/>
      <c r="CM16" s="319"/>
      <c r="CN16" s="301" t="n">
        <f aca="false">J16</f>
        <v>0</v>
      </c>
      <c r="CO16" s="314"/>
      <c r="CP16" s="314"/>
      <c r="CQ16" s="314"/>
      <c r="CR16" s="301" t="n">
        <f aca="false">R16</f>
        <v>0</v>
      </c>
      <c r="CS16" s="315"/>
      <c r="CT16" s="169" t="n">
        <f aca="false">W16</f>
        <v>0</v>
      </c>
      <c r="CU16" s="308" t="s">
        <v>480</v>
      </c>
      <c r="CV16" s="316"/>
      <c r="CW16" s="171" t="s">
        <v>577</v>
      </c>
      <c r="CX16" s="171"/>
      <c r="CY16" s="171" t="s">
        <v>579</v>
      </c>
      <c r="CZ16" s="319"/>
      <c r="DA16" s="319" t="s">
        <v>580</v>
      </c>
      <c r="DB16" s="319"/>
      <c r="DC16" s="301" t="n">
        <f aca="false">J16</f>
        <v>0</v>
      </c>
      <c r="DD16" s="314"/>
      <c r="DE16" s="314"/>
      <c r="DF16" s="301" t="n">
        <f aca="false">R16</f>
        <v>0</v>
      </c>
      <c r="DG16" s="315"/>
      <c r="DH16" s="169" t="n">
        <f aca="false">W16</f>
        <v>0</v>
      </c>
      <c r="DI16" s="301" t="n">
        <f aca="false">'3-ToM-Motion Safety'!P16</f>
        <v>0</v>
      </c>
      <c r="DJ16" s="301" t="n">
        <f aca="false">'3-ToM-Motion Safety'!AB16</f>
        <v>0</v>
      </c>
      <c r="DK16" s="301" t="n">
        <f aca="false">'3-ToM-Motion Safety'!AN16</f>
        <v>0</v>
      </c>
      <c r="DL16" s="320"/>
      <c r="DN16" s="321"/>
      <c r="DO16" s="322" t="n">
        <f aca="false">IF(AG16="MOT_1",X16,0)</f>
        <v>0</v>
      </c>
      <c r="DP16" s="322" t="n">
        <f aca="false">IF(AG16="MOT_2",X16,0)</f>
        <v>0</v>
      </c>
      <c r="DQ16" s="322" t="n">
        <f aca="false">IF(AG16="MOT_3",X16,0)</f>
        <v>0</v>
      </c>
      <c r="DR16" s="323" t="n">
        <f aca="false">IF(AR16="SENS_2",X16,0)</f>
        <v>0</v>
      </c>
      <c r="DS16" s="323" t="n">
        <f aca="false">IF(BD16="ENC_1",X16,0)+IF(BP16="ENC_1",X16,0)</f>
        <v>0</v>
      </c>
      <c r="DT16" s="323" t="n">
        <f aca="false">IF(BD16="RES_1",X16,0)+IF(BP16="RES_1",X16,0)</f>
        <v>0</v>
      </c>
      <c r="DU16" s="323" t="n">
        <f aca="false">IF(BD16="POT_1",X16,0)+IF(BP16="POT_1",X16,0)</f>
        <v>0</v>
      </c>
      <c r="DV16" s="323" t="n">
        <f aca="false">IF(CF16="SWI_1",X16,0)+IF(CP16="SWI_1",X16,0)</f>
        <v>0</v>
      </c>
      <c r="DW16" s="322" t="n">
        <f aca="false">IF(CF16="SWI_2",X16,0)+IF(CP16="SWI_2",X16,0)</f>
        <v>0</v>
      </c>
      <c r="DX16" s="322" t="n">
        <f aca="false">IF(DE16="BRK_1",X16,0)</f>
        <v>0</v>
      </c>
    </row>
    <row r="17" customFormat="false" ht="30" hidden="false" customHeight="true" outlineLevel="0" collapsed="false">
      <c r="A17" s="324"/>
      <c r="B17" s="325" t="s">
        <v>606</v>
      </c>
      <c r="C17" s="59" t="s">
        <v>609</v>
      </c>
      <c r="D17" s="326" t="s">
        <v>610</v>
      </c>
      <c r="E17" s="302"/>
      <c r="F17" s="303"/>
      <c r="G17" s="172"/>
      <c r="H17" s="304"/>
      <c r="I17" s="304"/>
      <c r="J17" s="304"/>
      <c r="K17" s="304"/>
      <c r="L17" s="305"/>
      <c r="M17" s="306"/>
      <c r="N17" s="304"/>
      <c r="O17" s="304"/>
      <c r="P17" s="307"/>
      <c r="Q17" s="171"/>
      <c r="R17" s="171"/>
      <c r="S17" s="171"/>
      <c r="T17" s="308"/>
      <c r="U17" s="308"/>
      <c r="V17" s="308"/>
      <c r="W17" s="308"/>
      <c r="X17" s="309"/>
      <c r="Y17" s="310" t="n">
        <f aca="false">'2-ToM-Components'!F17</f>
        <v>0</v>
      </c>
      <c r="Z17" s="308"/>
      <c r="AA17" s="311"/>
      <c r="AB17" s="171"/>
      <c r="AC17" s="301" t="n">
        <f aca="false">'2-ToM-Components'!I17</f>
        <v>0</v>
      </c>
      <c r="AD17" s="119"/>
      <c r="AE17" s="301" t="n">
        <f aca="false">J17</f>
        <v>0</v>
      </c>
      <c r="AF17" s="312"/>
      <c r="AG17" s="312"/>
      <c r="AH17" s="301" t="n">
        <f aca="false">R17</f>
        <v>0</v>
      </c>
      <c r="AI17" s="313"/>
      <c r="AJ17" s="169" t="n">
        <f aca="false">W17</f>
        <v>0</v>
      </c>
      <c r="AK17" s="308" t="s">
        <v>448</v>
      </c>
      <c r="AL17" s="311" t="n">
        <v>5</v>
      </c>
      <c r="AM17" s="171" t="s">
        <v>371</v>
      </c>
      <c r="AN17" s="171" t="s">
        <v>551</v>
      </c>
      <c r="AO17" s="119"/>
      <c r="AP17" s="301" t="n">
        <f aca="false">J17</f>
        <v>0</v>
      </c>
      <c r="AQ17" s="314"/>
      <c r="AR17" s="314"/>
      <c r="AS17" s="301" t="n">
        <f aca="false">R17</f>
        <v>0</v>
      </c>
      <c r="AT17" s="315"/>
      <c r="AU17" s="169" t="n">
        <f aca="false">W17</f>
        <v>0</v>
      </c>
      <c r="AV17" s="301" t="n">
        <f aca="false">'2-ToM-Components'!S17</f>
        <v>0</v>
      </c>
      <c r="AW17" s="301" t="n">
        <f aca="false">'2-ToM-Components'!U17</f>
        <v>0</v>
      </c>
      <c r="AX17" s="308"/>
      <c r="AY17" s="316"/>
      <c r="AZ17" s="171"/>
      <c r="BA17" s="171"/>
      <c r="BB17" s="301" t="n">
        <f aca="false">J17</f>
        <v>0</v>
      </c>
      <c r="BC17" s="312"/>
      <c r="BD17" s="312"/>
      <c r="BE17" s="301" t="n">
        <f aca="false">R17</f>
        <v>0</v>
      </c>
      <c r="BF17" s="313"/>
      <c r="BG17" s="169" t="n">
        <f aca="false">W17</f>
        <v>0</v>
      </c>
      <c r="BH17" s="301" t="n">
        <f aca="false">'2-ToM-Components'!AD17</f>
        <v>0</v>
      </c>
      <c r="BI17" s="301" t="n">
        <f aca="false">'2-ToM-Components'!AF17</f>
        <v>0</v>
      </c>
      <c r="BJ17" s="317"/>
      <c r="BK17" s="318"/>
      <c r="BL17" s="319"/>
      <c r="BM17" s="319"/>
      <c r="BN17" s="301" t="n">
        <f aca="false">J17</f>
        <v>0</v>
      </c>
      <c r="BO17" s="314"/>
      <c r="BP17" s="314"/>
      <c r="BQ17" s="301" t="n">
        <f aca="false">R17</f>
        <v>0</v>
      </c>
      <c r="BR17" s="315"/>
      <c r="BS17" s="169" t="n">
        <f aca="false">W17</f>
        <v>0</v>
      </c>
      <c r="BT17" s="308" t="s">
        <v>449</v>
      </c>
      <c r="BU17" s="316"/>
      <c r="BV17" s="171" t="s">
        <v>563</v>
      </c>
      <c r="BW17" s="171"/>
      <c r="BX17" s="168" t="n">
        <f aca="false">'2-ToM-Components'!O17</f>
        <v>0</v>
      </c>
      <c r="BY17" s="171"/>
      <c r="BZ17" s="171"/>
      <c r="CA17" s="319"/>
      <c r="CB17" s="319"/>
      <c r="CC17" s="301" t="n">
        <f aca="false">J17</f>
        <v>0</v>
      </c>
      <c r="CD17" s="312"/>
      <c r="CE17" s="312"/>
      <c r="CF17" s="312"/>
      <c r="CG17" s="301" t="n">
        <f aca="false">R17</f>
        <v>0</v>
      </c>
      <c r="CH17" s="313"/>
      <c r="CI17" s="169" t="n">
        <f aca="false">W17</f>
        <v>0</v>
      </c>
      <c r="CJ17" s="319"/>
      <c r="CK17" s="319"/>
      <c r="CL17" s="319"/>
      <c r="CM17" s="319"/>
      <c r="CN17" s="301" t="n">
        <f aca="false">J17</f>
        <v>0</v>
      </c>
      <c r="CO17" s="314"/>
      <c r="CP17" s="314"/>
      <c r="CQ17" s="314"/>
      <c r="CR17" s="301" t="n">
        <f aca="false">R17</f>
        <v>0</v>
      </c>
      <c r="CS17" s="315"/>
      <c r="CT17" s="169" t="n">
        <f aca="false">W17</f>
        <v>0</v>
      </c>
      <c r="CU17" s="308" t="s">
        <v>480</v>
      </c>
      <c r="CV17" s="316"/>
      <c r="CW17" s="171" t="s">
        <v>577</v>
      </c>
      <c r="CX17" s="171"/>
      <c r="CY17" s="171" t="s">
        <v>579</v>
      </c>
      <c r="CZ17" s="319"/>
      <c r="DA17" s="319" t="s">
        <v>580</v>
      </c>
      <c r="DB17" s="319"/>
      <c r="DC17" s="301" t="n">
        <f aca="false">J17</f>
        <v>0</v>
      </c>
      <c r="DD17" s="314"/>
      <c r="DE17" s="314"/>
      <c r="DF17" s="301" t="n">
        <f aca="false">R17</f>
        <v>0</v>
      </c>
      <c r="DG17" s="315"/>
      <c r="DH17" s="169" t="n">
        <f aca="false">W17</f>
        <v>0</v>
      </c>
      <c r="DI17" s="301" t="n">
        <f aca="false">'3-ToM-Motion Safety'!P17</f>
        <v>0</v>
      </c>
      <c r="DJ17" s="301" t="n">
        <f aca="false">'3-ToM-Motion Safety'!AB17</f>
        <v>0</v>
      </c>
      <c r="DK17" s="301" t="n">
        <f aca="false">'3-ToM-Motion Safety'!AN17</f>
        <v>0</v>
      </c>
      <c r="DL17" s="320"/>
      <c r="DN17" s="321"/>
      <c r="DO17" s="322" t="n">
        <f aca="false">IF(AG17="MOT_1",X17,0)</f>
        <v>0</v>
      </c>
      <c r="DP17" s="322" t="n">
        <f aca="false">IF(AG17="MOT_2",X17,0)</f>
        <v>0</v>
      </c>
      <c r="DQ17" s="322" t="n">
        <f aca="false">IF(AG17="MOT_3",X17,0)</f>
        <v>0</v>
      </c>
      <c r="DR17" s="323" t="n">
        <f aca="false">IF(AR17="SENS_2",X17,0)</f>
        <v>0</v>
      </c>
      <c r="DS17" s="323" t="n">
        <f aca="false">IF(BD17="ENC_1",X17,0)+IF(BP17="ENC_1",X17,0)</f>
        <v>0</v>
      </c>
      <c r="DT17" s="323" t="n">
        <f aca="false">IF(BD17="RES_1",X17,0)+IF(BP17="RES_1",X17,0)</f>
        <v>0</v>
      </c>
      <c r="DU17" s="323" t="n">
        <f aca="false">IF(BD17="POT_1",X17,0)+IF(BP17="POT_1",X17,0)</f>
        <v>0</v>
      </c>
      <c r="DV17" s="323" t="n">
        <f aca="false">IF(CF17="SWI_1",X17,0)+IF(CP17="SWI_1",X17,0)</f>
        <v>0</v>
      </c>
      <c r="DW17" s="322" t="n">
        <f aca="false">IF(CF17="SWI_2",X17,0)+IF(CP17="SWI_2",X17,0)</f>
        <v>0</v>
      </c>
      <c r="DX17" s="322" t="n">
        <f aca="false">IF(DE17="BRK_1",X17,0)</f>
        <v>0</v>
      </c>
    </row>
    <row r="18" customFormat="false" ht="30" hidden="false" customHeight="true" outlineLevel="0" collapsed="false">
      <c r="A18" s="324"/>
      <c r="B18" s="325" t="s">
        <v>606</v>
      </c>
      <c r="C18" s="59" t="s">
        <v>611</v>
      </c>
      <c r="D18" s="326" t="s">
        <v>612</v>
      </c>
      <c r="E18" s="302"/>
      <c r="F18" s="303"/>
      <c r="G18" s="172"/>
      <c r="H18" s="304"/>
      <c r="I18" s="304"/>
      <c r="J18" s="304"/>
      <c r="K18" s="304"/>
      <c r="L18" s="305"/>
      <c r="M18" s="306"/>
      <c r="N18" s="304"/>
      <c r="O18" s="304"/>
      <c r="P18" s="307"/>
      <c r="Q18" s="171"/>
      <c r="R18" s="171"/>
      <c r="S18" s="171"/>
      <c r="T18" s="308"/>
      <c r="U18" s="308"/>
      <c r="V18" s="308"/>
      <c r="W18" s="308"/>
      <c r="X18" s="309"/>
      <c r="Y18" s="310" t="n">
        <f aca="false">'2-ToM-Components'!F18</f>
        <v>0</v>
      </c>
      <c r="Z18" s="308"/>
      <c r="AA18" s="311"/>
      <c r="AB18" s="171"/>
      <c r="AC18" s="301" t="n">
        <f aca="false">'2-ToM-Components'!I18</f>
        <v>0</v>
      </c>
      <c r="AD18" s="119"/>
      <c r="AE18" s="301" t="n">
        <f aca="false">J18</f>
        <v>0</v>
      </c>
      <c r="AF18" s="312"/>
      <c r="AG18" s="312"/>
      <c r="AH18" s="301" t="n">
        <f aca="false">R18</f>
        <v>0</v>
      </c>
      <c r="AI18" s="313"/>
      <c r="AJ18" s="169" t="n">
        <f aca="false">W18</f>
        <v>0</v>
      </c>
      <c r="AK18" s="308" t="s">
        <v>448</v>
      </c>
      <c r="AL18" s="311" t="n">
        <v>5</v>
      </c>
      <c r="AM18" s="171" t="s">
        <v>595</v>
      </c>
      <c r="AN18" s="171" t="s">
        <v>551</v>
      </c>
      <c r="AO18" s="119"/>
      <c r="AP18" s="301" t="n">
        <f aca="false">J18</f>
        <v>0</v>
      </c>
      <c r="AQ18" s="314"/>
      <c r="AR18" s="314"/>
      <c r="AS18" s="301" t="n">
        <f aca="false">R18</f>
        <v>0</v>
      </c>
      <c r="AT18" s="315"/>
      <c r="AU18" s="169" t="n">
        <f aca="false">W18</f>
        <v>0</v>
      </c>
      <c r="AV18" s="301" t="n">
        <f aca="false">'2-ToM-Components'!S18</f>
        <v>0</v>
      </c>
      <c r="AW18" s="301" t="n">
        <f aca="false">'2-ToM-Components'!U18</f>
        <v>0</v>
      </c>
      <c r="AX18" s="308"/>
      <c r="AY18" s="316"/>
      <c r="AZ18" s="171"/>
      <c r="BA18" s="171"/>
      <c r="BB18" s="301" t="n">
        <f aca="false">J18</f>
        <v>0</v>
      </c>
      <c r="BC18" s="312"/>
      <c r="BD18" s="312"/>
      <c r="BE18" s="301" t="n">
        <f aca="false">R18</f>
        <v>0</v>
      </c>
      <c r="BF18" s="313"/>
      <c r="BG18" s="169" t="n">
        <f aca="false">W18</f>
        <v>0</v>
      </c>
      <c r="BH18" s="301" t="n">
        <f aca="false">'2-ToM-Components'!AD18</f>
        <v>0</v>
      </c>
      <c r="BI18" s="301" t="n">
        <f aca="false">'2-ToM-Components'!AF18</f>
        <v>0</v>
      </c>
      <c r="BJ18" s="317"/>
      <c r="BK18" s="318"/>
      <c r="BL18" s="319"/>
      <c r="BM18" s="319"/>
      <c r="BN18" s="301" t="n">
        <f aca="false">J18</f>
        <v>0</v>
      </c>
      <c r="BO18" s="314"/>
      <c r="BP18" s="314"/>
      <c r="BQ18" s="301" t="n">
        <f aca="false">R18</f>
        <v>0</v>
      </c>
      <c r="BR18" s="315"/>
      <c r="BS18" s="169" t="n">
        <f aca="false">W18</f>
        <v>0</v>
      </c>
      <c r="BT18" s="308" t="s">
        <v>449</v>
      </c>
      <c r="BU18" s="316"/>
      <c r="BV18" s="171" t="s">
        <v>563</v>
      </c>
      <c r="BW18" s="171"/>
      <c r="BX18" s="168" t="n">
        <f aca="false">'2-ToM-Components'!O18</f>
        <v>0</v>
      </c>
      <c r="BY18" s="171"/>
      <c r="BZ18" s="171"/>
      <c r="CA18" s="319"/>
      <c r="CB18" s="319"/>
      <c r="CC18" s="301" t="n">
        <f aca="false">J18</f>
        <v>0</v>
      </c>
      <c r="CD18" s="312"/>
      <c r="CE18" s="312"/>
      <c r="CF18" s="312"/>
      <c r="CG18" s="301" t="n">
        <f aca="false">R18</f>
        <v>0</v>
      </c>
      <c r="CH18" s="313"/>
      <c r="CI18" s="169" t="n">
        <f aca="false">W18</f>
        <v>0</v>
      </c>
      <c r="CJ18" s="319"/>
      <c r="CK18" s="319"/>
      <c r="CL18" s="319"/>
      <c r="CM18" s="319"/>
      <c r="CN18" s="301" t="n">
        <f aca="false">J18</f>
        <v>0</v>
      </c>
      <c r="CO18" s="314"/>
      <c r="CP18" s="314"/>
      <c r="CQ18" s="314"/>
      <c r="CR18" s="301" t="n">
        <f aca="false">R18</f>
        <v>0</v>
      </c>
      <c r="CS18" s="315"/>
      <c r="CT18" s="169" t="n">
        <f aca="false">W18</f>
        <v>0</v>
      </c>
      <c r="CU18" s="308" t="s">
        <v>480</v>
      </c>
      <c r="CV18" s="316"/>
      <c r="CW18" s="171" t="s">
        <v>577</v>
      </c>
      <c r="CX18" s="171"/>
      <c r="CY18" s="171" t="s">
        <v>579</v>
      </c>
      <c r="CZ18" s="319"/>
      <c r="DA18" s="319" t="s">
        <v>580</v>
      </c>
      <c r="DB18" s="319"/>
      <c r="DC18" s="301" t="n">
        <f aca="false">J18</f>
        <v>0</v>
      </c>
      <c r="DD18" s="314"/>
      <c r="DE18" s="314"/>
      <c r="DF18" s="301" t="n">
        <f aca="false">R18</f>
        <v>0</v>
      </c>
      <c r="DG18" s="315"/>
      <c r="DH18" s="169" t="n">
        <f aca="false">W18</f>
        <v>0</v>
      </c>
      <c r="DI18" s="301" t="n">
        <f aca="false">'3-ToM-Motion Safety'!P18</f>
        <v>0</v>
      </c>
      <c r="DJ18" s="301" t="n">
        <f aca="false">'3-ToM-Motion Safety'!AB18</f>
        <v>0</v>
      </c>
      <c r="DK18" s="301" t="n">
        <f aca="false">'3-ToM-Motion Safety'!AN18</f>
        <v>0</v>
      </c>
      <c r="DL18" s="320"/>
      <c r="DN18" s="321"/>
      <c r="DO18" s="322" t="n">
        <f aca="false">IF(AG18="MOT_1",X18,0)</f>
        <v>0</v>
      </c>
      <c r="DP18" s="322" t="n">
        <f aca="false">IF(AG18="MOT_2",X18,0)</f>
        <v>0</v>
      </c>
      <c r="DQ18" s="322" t="n">
        <f aca="false">IF(AG18="MOT_3",X18,0)</f>
        <v>0</v>
      </c>
      <c r="DR18" s="323" t="n">
        <f aca="false">IF(AR18="SENS_2",X18,0)</f>
        <v>0</v>
      </c>
      <c r="DS18" s="323" t="n">
        <f aca="false">IF(BD18="ENC_1",X18,0)+IF(BP18="ENC_1",X18,0)</f>
        <v>0</v>
      </c>
      <c r="DT18" s="323" t="n">
        <f aca="false">IF(BD18="RES_1",X18,0)+IF(BP18="RES_1",X18,0)</f>
        <v>0</v>
      </c>
      <c r="DU18" s="323" t="n">
        <f aca="false">IF(BD18="POT_1",X18,0)+IF(BP18="POT_1",X18,0)</f>
        <v>0</v>
      </c>
      <c r="DV18" s="323" t="n">
        <f aca="false">IF(CF18="SWI_1",X18,0)+IF(CP18="SWI_1",X18,0)</f>
        <v>0</v>
      </c>
      <c r="DW18" s="322" t="n">
        <f aca="false">IF(CF18="SWI_2",X18,0)+IF(CP18="SWI_2",X18,0)</f>
        <v>0</v>
      </c>
      <c r="DX18" s="322" t="n">
        <f aca="false">IF(DE18="BRK_1",X18,0)</f>
        <v>0</v>
      </c>
    </row>
    <row r="19" customFormat="false" ht="30" hidden="false" customHeight="true" outlineLevel="0" collapsed="false">
      <c r="A19" s="324"/>
      <c r="B19" s="325" t="s">
        <v>613</v>
      </c>
      <c r="C19" s="59" t="s">
        <v>614</v>
      </c>
      <c r="D19" s="326" t="s">
        <v>615</v>
      </c>
      <c r="E19" s="302"/>
      <c r="F19" s="303"/>
      <c r="G19" s="172"/>
      <c r="H19" s="304"/>
      <c r="I19" s="304"/>
      <c r="J19" s="304"/>
      <c r="K19" s="304"/>
      <c r="L19" s="305"/>
      <c r="M19" s="306"/>
      <c r="N19" s="304"/>
      <c r="O19" s="304"/>
      <c r="P19" s="307"/>
      <c r="Q19" s="171"/>
      <c r="R19" s="171"/>
      <c r="S19" s="171"/>
      <c r="T19" s="308"/>
      <c r="U19" s="308"/>
      <c r="V19" s="308"/>
      <c r="W19" s="308"/>
      <c r="X19" s="309"/>
      <c r="Y19" s="310" t="n">
        <f aca="false">'2-ToM-Components'!F19</f>
        <v>0</v>
      </c>
      <c r="Z19" s="308"/>
      <c r="AA19" s="311"/>
      <c r="AB19" s="171"/>
      <c r="AC19" s="301" t="n">
        <f aca="false">'2-ToM-Components'!I19</f>
        <v>0</v>
      </c>
      <c r="AD19" s="119"/>
      <c r="AE19" s="301" t="n">
        <f aca="false">J19</f>
        <v>0</v>
      </c>
      <c r="AF19" s="312"/>
      <c r="AG19" s="312"/>
      <c r="AH19" s="301" t="n">
        <f aca="false">R19</f>
        <v>0</v>
      </c>
      <c r="AI19" s="313"/>
      <c r="AJ19" s="169" t="n">
        <f aca="false">W19</f>
        <v>0</v>
      </c>
      <c r="AK19" s="308" t="s">
        <v>448</v>
      </c>
      <c r="AL19" s="311" t="n">
        <v>6</v>
      </c>
      <c r="AM19" s="171" t="s">
        <v>371</v>
      </c>
      <c r="AN19" s="171" t="s">
        <v>616</v>
      </c>
      <c r="AO19" s="119"/>
      <c r="AP19" s="301" t="n">
        <f aca="false">J19</f>
        <v>0</v>
      </c>
      <c r="AQ19" s="314"/>
      <c r="AR19" s="314"/>
      <c r="AS19" s="301" t="n">
        <f aca="false">R19</f>
        <v>0</v>
      </c>
      <c r="AT19" s="315"/>
      <c r="AU19" s="169" t="n">
        <f aca="false">W19</f>
        <v>0</v>
      </c>
      <c r="AV19" s="301" t="n">
        <f aca="false">'2-ToM-Components'!S19</f>
        <v>0</v>
      </c>
      <c r="AW19" s="301" t="n">
        <f aca="false">'2-ToM-Components'!U19</f>
        <v>0</v>
      </c>
      <c r="AX19" s="308"/>
      <c r="AY19" s="316"/>
      <c r="AZ19" s="171"/>
      <c r="BA19" s="171"/>
      <c r="BB19" s="301" t="n">
        <f aca="false">J19</f>
        <v>0</v>
      </c>
      <c r="BC19" s="312"/>
      <c r="BD19" s="312"/>
      <c r="BE19" s="301" t="n">
        <f aca="false">R19</f>
        <v>0</v>
      </c>
      <c r="BF19" s="313"/>
      <c r="BG19" s="169" t="n">
        <f aca="false">W19</f>
        <v>0</v>
      </c>
      <c r="BH19" s="301" t="n">
        <f aca="false">'2-ToM-Components'!AD19</f>
        <v>0</v>
      </c>
      <c r="BI19" s="301" t="n">
        <f aca="false">'2-ToM-Components'!AF19</f>
        <v>0</v>
      </c>
      <c r="BJ19" s="317"/>
      <c r="BK19" s="318"/>
      <c r="BL19" s="319"/>
      <c r="BM19" s="319"/>
      <c r="BN19" s="301" t="n">
        <f aca="false">J19</f>
        <v>0</v>
      </c>
      <c r="BO19" s="314"/>
      <c r="BP19" s="314"/>
      <c r="BQ19" s="301" t="n">
        <f aca="false">R19</f>
        <v>0</v>
      </c>
      <c r="BR19" s="315"/>
      <c r="BS19" s="169" t="n">
        <f aca="false">W19</f>
        <v>0</v>
      </c>
      <c r="BT19" s="308" t="s">
        <v>449</v>
      </c>
      <c r="BU19" s="316"/>
      <c r="BV19" s="171" t="s">
        <v>563</v>
      </c>
      <c r="BW19" s="171"/>
      <c r="BX19" s="168" t="n">
        <f aca="false">'2-ToM-Components'!O19</f>
        <v>0</v>
      </c>
      <c r="BY19" s="171"/>
      <c r="BZ19" s="171"/>
      <c r="CA19" s="319"/>
      <c r="CB19" s="319"/>
      <c r="CC19" s="301" t="n">
        <f aca="false">J19</f>
        <v>0</v>
      </c>
      <c r="CD19" s="312"/>
      <c r="CE19" s="312"/>
      <c r="CF19" s="312"/>
      <c r="CG19" s="301" t="n">
        <f aca="false">R19</f>
        <v>0</v>
      </c>
      <c r="CH19" s="313"/>
      <c r="CI19" s="169" t="n">
        <f aca="false">W19</f>
        <v>0</v>
      </c>
      <c r="CJ19" s="319"/>
      <c r="CK19" s="319"/>
      <c r="CL19" s="319"/>
      <c r="CM19" s="319"/>
      <c r="CN19" s="301" t="n">
        <f aca="false">J19</f>
        <v>0</v>
      </c>
      <c r="CO19" s="314"/>
      <c r="CP19" s="314"/>
      <c r="CQ19" s="314"/>
      <c r="CR19" s="301" t="n">
        <f aca="false">R19</f>
        <v>0</v>
      </c>
      <c r="CS19" s="315"/>
      <c r="CT19" s="169" t="n">
        <f aca="false">W19</f>
        <v>0</v>
      </c>
      <c r="CU19" s="308" t="s">
        <v>480</v>
      </c>
      <c r="CV19" s="316"/>
      <c r="CW19" s="171" t="s">
        <v>577</v>
      </c>
      <c r="CX19" s="171"/>
      <c r="CY19" s="171" t="s">
        <v>579</v>
      </c>
      <c r="CZ19" s="319"/>
      <c r="DA19" s="319" t="s">
        <v>580</v>
      </c>
      <c r="DB19" s="319"/>
      <c r="DC19" s="301" t="n">
        <f aca="false">J19</f>
        <v>0</v>
      </c>
      <c r="DD19" s="314"/>
      <c r="DE19" s="314"/>
      <c r="DF19" s="301" t="n">
        <f aca="false">R19</f>
        <v>0</v>
      </c>
      <c r="DG19" s="315"/>
      <c r="DH19" s="169" t="n">
        <f aca="false">W19</f>
        <v>0</v>
      </c>
      <c r="DI19" s="301" t="n">
        <f aca="false">'3-ToM-Motion Safety'!P19</f>
        <v>0</v>
      </c>
      <c r="DJ19" s="301" t="n">
        <f aca="false">'3-ToM-Motion Safety'!AB19</f>
        <v>0</v>
      </c>
      <c r="DK19" s="301" t="n">
        <f aca="false">'3-ToM-Motion Safety'!AN19</f>
        <v>0</v>
      </c>
      <c r="DL19" s="320"/>
      <c r="DN19" s="321"/>
      <c r="DO19" s="322" t="n">
        <f aca="false">IF(AG19="MOT_1",X19,0)</f>
        <v>0</v>
      </c>
      <c r="DP19" s="322" t="n">
        <f aca="false">IF(AG19="MOT_2",X19,0)</f>
        <v>0</v>
      </c>
      <c r="DQ19" s="322" t="n">
        <f aca="false">IF(AG19="MOT_3",X19,0)</f>
        <v>0</v>
      </c>
      <c r="DR19" s="323" t="n">
        <f aca="false">IF(AR19="SENS_2",X19,0)</f>
        <v>0</v>
      </c>
      <c r="DS19" s="323" t="n">
        <f aca="false">IF(BD19="ENC_1",X19,0)+IF(BP19="ENC_1",X19,0)</f>
        <v>0</v>
      </c>
      <c r="DT19" s="323" t="n">
        <f aca="false">IF(BD19="RES_1",X19,0)+IF(BP19="RES_1",X19,0)</f>
        <v>0</v>
      </c>
      <c r="DU19" s="323" t="n">
        <f aca="false">IF(BD19="POT_1",X19,0)+IF(BP19="POT_1",X19,0)</f>
        <v>0</v>
      </c>
      <c r="DV19" s="323" t="n">
        <f aca="false">IF(CF19="SWI_1",X19,0)+IF(CP19="SWI_1",X19,0)</f>
        <v>0</v>
      </c>
      <c r="DW19" s="322" t="n">
        <f aca="false">IF(CF19="SWI_2",X19,0)+IF(CP19="SWI_2",X19,0)</f>
        <v>0</v>
      </c>
      <c r="DX19" s="322" t="n">
        <f aca="false">IF(DE19="BRK_1",X19,0)</f>
        <v>0</v>
      </c>
    </row>
    <row r="20" customFormat="false" ht="30" hidden="false" customHeight="true" outlineLevel="0" collapsed="false">
      <c r="A20" s="324"/>
      <c r="B20" s="325" t="s">
        <v>617</v>
      </c>
      <c r="C20" s="59" t="s">
        <v>618</v>
      </c>
      <c r="D20" s="326" t="s">
        <v>619</v>
      </c>
      <c r="E20" s="302"/>
      <c r="F20" s="303"/>
      <c r="G20" s="172"/>
      <c r="H20" s="304"/>
      <c r="I20" s="304"/>
      <c r="J20" s="304"/>
      <c r="K20" s="304"/>
      <c r="L20" s="305"/>
      <c r="M20" s="306"/>
      <c r="N20" s="304"/>
      <c r="O20" s="304"/>
      <c r="P20" s="307"/>
      <c r="Q20" s="171"/>
      <c r="R20" s="171"/>
      <c r="S20" s="171"/>
      <c r="T20" s="308"/>
      <c r="U20" s="308"/>
      <c r="V20" s="308"/>
      <c r="W20" s="308"/>
      <c r="X20" s="309"/>
      <c r="Y20" s="310" t="n">
        <f aca="false">'2-ToM-Components'!F20</f>
        <v>0</v>
      </c>
      <c r="Z20" s="308"/>
      <c r="AA20" s="311"/>
      <c r="AB20" s="171"/>
      <c r="AC20" s="301" t="n">
        <f aca="false">'2-ToM-Components'!I20</f>
        <v>0</v>
      </c>
      <c r="AD20" s="119"/>
      <c r="AE20" s="301" t="n">
        <f aca="false">J20</f>
        <v>0</v>
      </c>
      <c r="AF20" s="312"/>
      <c r="AG20" s="312"/>
      <c r="AH20" s="301" t="n">
        <f aca="false">R20</f>
        <v>0</v>
      </c>
      <c r="AI20" s="313"/>
      <c r="AJ20" s="169" t="n">
        <f aca="false">W20</f>
        <v>0</v>
      </c>
      <c r="AK20" s="308" t="s">
        <v>448</v>
      </c>
      <c r="AL20" s="311" t="n">
        <v>6</v>
      </c>
      <c r="AM20" s="171" t="s">
        <v>595</v>
      </c>
      <c r="AN20" s="171" t="s">
        <v>616</v>
      </c>
      <c r="AO20" s="119"/>
      <c r="AP20" s="301" t="n">
        <f aca="false">J20</f>
        <v>0</v>
      </c>
      <c r="AQ20" s="314"/>
      <c r="AR20" s="314"/>
      <c r="AS20" s="301" t="n">
        <f aca="false">R20</f>
        <v>0</v>
      </c>
      <c r="AT20" s="315"/>
      <c r="AU20" s="169" t="n">
        <f aca="false">W20</f>
        <v>0</v>
      </c>
      <c r="AV20" s="301" t="n">
        <f aca="false">'2-ToM-Components'!S20</f>
        <v>0</v>
      </c>
      <c r="AW20" s="301" t="n">
        <f aca="false">'2-ToM-Components'!U20</f>
        <v>0</v>
      </c>
      <c r="AX20" s="308"/>
      <c r="AY20" s="316"/>
      <c r="AZ20" s="171"/>
      <c r="BA20" s="171"/>
      <c r="BB20" s="301" t="n">
        <f aca="false">J20</f>
        <v>0</v>
      </c>
      <c r="BC20" s="312"/>
      <c r="BD20" s="312"/>
      <c r="BE20" s="301" t="n">
        <f aca="false">R20</f>
        <v>0</v>
      </c>
      <c r="BF20" s="313"/>
      <c r="BG20" s="169" t="n">
        <f aca="false">W20</f>
        <v>0</v>
      </c>
      <c r="BH20" s="301" t="n">
        <f aca="false">'2-ToM-Components'!AD20</f>
        <v>0</v>
      </c>
      <c r="BI20" s="301" t="n">
        <f aca="false">'2-ToM-Components'!AF20</f>
        <v>0</v>
      </c>
      <c r="BJ20" s="317"/>
      <c r="BK20" s="318"/>
      <c r="BL20" s="319"/>
      <c r="BM20" s="319"/>
      <c r="BN20" s="301" t="n">
        <f aca="false">J20</f>
        <v>0</v>
      </c>
      <c r="BO20" s="314"/>
      <c r="BP20" s="314"/>
      <c r="BQ20" s="301" t="n">
        <f aca="false">R20</f>
        <v>0</v>
      </c>
      <c r="BR20" s="315"/>
      <c r="BS20" s="169" t="n">
        <f aca="false">W20</f>
        <v>0</v>
      </c>
      <c r="BT20" s="308" t="s">
        <v>449</v>
      </c>
      <c r="BU20" s="316"/>
      <c r="BV20" s="171" t="s">
        <v>563</v>
      </c>
      <c r="BW20" s="171"/>
      <c r="BX20" s="168" t="n">
        <f aca="false">'2-ToM-Components'!O20</f>
        <v>0</v>
      </c>
      <c r="BY20" s="171"/>
      <c r="BZ20" s="171"/>
      <c r="CA20" s="319"/>
      <c r="CB20" s="319"/>
      <c r="CC20" s="301" t="n">
        <f aca="false">J20</f>
        <v>0</v>
      </c>
      <c r="CD20" s="312"/>
      <c r="CE20" s="312"/>
      <c r="CF20" s="312"/>
      <c r="CG20" s="301" t="n">
        <f aca="false">R20</f>
        <v>0</v>
      </c>
      <c r="CH20" s="313"/>
      <c r="CI20" s="169" t="n">
        <f aca="false">W20</f>
        <v>0</v>
      </c>
      <c r="CJ20" s="319"/>
      <c r="CK20" s="319"/>
      <c r="CL20" s="319"/>
      <c r="CM20" s="319"/>
      <c r="CN20" s="301" t="n">
        <f aca="false">J20</f>
        <v>0</v>
      </c>
      <c r="CO20" s="314"/>
      <c r="CP20" s="314"/>
      <c r="CQ20" s="314"/>
      <c r="CR20" s="301" t="n">
        <f aca="false">R20</f>
        <v>0</v>
      </c>
      <c r="CS20" s="315"/>
      <c r="CT20" s="169" t="n">
        <f aca="false">W20</f>
        <v>0</v>
      </c>
      <c r="CU20" s="308" t="s">
        <v>480</v>
      </c>
      <c r="CV20" s="316"/>
      <c r="CW20" s="171" t="s">
        <v>577</v>
      </c>
      <c r="CX20" s="171"/>
      <c r="CY20" s="171" t="s">
        <v>579</v>
      </c>
      <c r="CZ20" s="319"/>
      <c r="DA20" s="319" t="s">
        <v>580</v>
      </c>
      <c r="DB20" s="319"/>
      <c r="DC20" s="301" t="n">
        <f aca="false">J20</f>
        <v>0</v>
      </c>
      <c r="DD20" s="314"/>
      <c r="DE20" s="314"/>
      <c r="DF20" s="301" t="n">
        <f aca="false">R20</f>
        <v>0</v>
      </c>
      <c r="DG20" s="315"/>
      <c r="DH20" s="169" t="n">
        <f aca="false">W20</f>
        <v>0</v>
      </c>
      <c r="DI20" s="301" t="n">
        <f aca="false">'3-ToM-Motion Safety'!P20</f>
        <v>0</v>
      </c>
      <c r="DJ20" s="301" t="n">
        <f aca="false">'3-ToM-Motion Safety'!AB20</f>
        <v>0</v>
      </c>
      <c r="DK20" s="301" t="n">
        <f aca="false">'3-ToM-Motion Safety'!AN20</f>
        <v>0</v>
      </c>
      <c r="DL20" s="320"/>
      <c r="DN20" s="321"/>
      <c r="DO20" s="322" t="n">
        <f aca="false">IF(AG20="MOT_1",X20,0)</f>
        <v>0</v>
      </c>
      <c r="DP20" s="322" t="n">
        <f aca="false">IF(AG20="MOT_2",X20,0)</f>
        <v>0</v>
      </c>
      <c r="DQ20" s="322" t="n">
        <f aca="false">IF(AG20="MOT_3",X20,0)</f>
        <v>0</v>
      </c>
      <c r="DR20" s="323" t="n">
        <f aca="false">IF(AR20="SENS_2",X20,0)</f>
        <v>0</v>
      </c>
      <c r="DS20" s="323" t="n">
        <f aca="false">IF(BD20="ENC_1",X20,0)+IF(BP20="ENC_1",X20,0)</f>
        <v>0</v>
      </c>
      <c r="DT20" s="323" t="n">
        <f aca="false">IF(BD20="RES_1",X20,0)+IF(BP20="RES_1",X20,0)</f>
        <v>0</v>
      </c>
      <c r="DU20" s="323" t="n">
        <f aca="false">IF(BD20="POT_1",X20,0)+IF(BP20="POT_1",X20,0)</f>
        <v>0</v>
      </c>
      <c r="DV20" s="323" t="n">
        <f aca="false">IF(CF20="SWI_1",X20,0)+IF(CP20="SWI_1",X20,0)</f>
        <v>0</v>
      </c>
      <c r="DW20" s="322" t="n">
        <f aca="false">IF(CF20="SWI_2",X20,0)+IF(CP20="SWI_2",X20,0)</f>
        <v>0</v>
      </c>
      <c r="DX20" s="322" t="n">
        <f aca="false">IF(DE20="BRK_1",X20,0)</f>
        <v>0</v>
      </c>
    </row>
    <row r="21" customFormat="false" ht="30" hidden="false" customHeight="true" outlineLevel="0" collapsed="false">
      <c r="A21" s="279"/>
      <c r="B21" s="280"/>
      <c r="C21" s="280"/>
      <c r="D21" s="284"/>
      <c r="E21" s="279"/>
      <c r="F21" s="281"/>
      <c r="G21" s="282"/>
      <c r="H21" s="304"/>
      <c r="I21" s="304"/>
      <c r="J21" s="304"/>
      <c r="K21" s="304"/>
      <c r="L21" s="305"/>
      <c r="M21" s="306"/>
      <c r="N21" s="304"/>
      <c r="O21" s="304"/>
      <c r="P21" s="307"/>
      <c r="Q21" s="171"/>
      <c r="R21" s="171"/>
      <c r="S21" s="171"/>
      <c r="T21" s="308"/>
      <c r="U21" s="308"/>
      <c r="V21" s="308"/>
      <c r="W21" s="308"/>
      <c r="X21" s="309"/>
      <c r="Y21" s="310" t="n">
        <f aca="false">'2-ToM-Components'!F21</f>
        <v>0</v>
      </c>
      <c r="Z21" s="308"/>
      <c r="AA21" s="311"/>
      <c r="AB21" s="171"/>
      <c r="AC21" s="301" t="n">
        <f aca="false">'2-ToM-Components'!I21</f>
        <v>0</v>
      </c>
      <c r="AD21" s="119"/>
      <c r="AE21" s="301" t="n">
        <f aca="false">J21</f>
        <v>0</v>
      </c>
      <c r="AF21" s="312"/>
      <c r="AG21" s="312"/>
      <c r="AH21" s="301" t="n">
        <f aca="false">R21</f>
        <v>0</v>
      </c>
      <c r="AI21" s="313"/>
      <c r="AJ21" s="169" t="n">
        <f aca="false">W21</f>
        <v>0</v>
      </c>
      <c r="AK21" s="285"/>
      <c r="AL21" s="285"/>
      <c r="AM21" s="289"/>
      <c r="AN21" s="282"/>
      <c r="AO21" s="119"/>
      <c r="AP21" s="301" t="n">
        <f aca="false">J21</f>
        <v>0</v>
      </c>
      <c r="AQ21" s="314"/>
      <c r="AR21" s="314"/>
      <c r="AS21" s="301" t="n">
        <f aca="false">R21</f>
        <v>0</v>
      </c>
      <c r="AT21" s="315"/>
      <c r="AU21" s="169" t="n">
        <f aca="false">W21</f>
        <v>0</v>
      </c>
      <c r="AV21" s="301" t="n">
        <f aca="false">'2-ToM-Components'!S21</f>
        <v>0</v>
      </c>
      <c r="AW21" s="301" t="n">
        <f aca="false">'2-ToM-Components'!U21</f>
        <v>0</v>
      </c>
      <c r="AX21" s="308"/>
      <c r="AY21" s="316"/>
      <c r="AZ21" s="171"/>
      <c r="BA21" s="171"/>
      <c r="BB21" s="301" t="n">
        <f aca="false">J21</f>
        <v>0</v>
      </c>
      <c r="BC21" s="312"/>
      <c r="BD21" s="312"/>
      <c r="BE21" s="301" t="n">
        <f aca="false">R21</f>
        <v>0</v>
      </c>
      <c r="BF21" s="313"/>
      <c r="BG21" s="169" t="n">
        <f aca="false">W21</f>
        <v>0</v>
      </c>
      <c r="BH21" s="301" t="n">
        <f aca="false">'2-ToM-Components'!AD21</f>
        <v>0</v>
      </c>
      <c r="BI21" s="301" t="n">
        <f aca="false">'2-ToM-Components'!AF21</f>
        <v>0</v>
      </c>
      <c r="BJ21" s="317"/>
      <c r="BK21" s="318"/>
      <c r="BL21" s="319"/>
      <c r="BM21" s="319"/>
      <c r="BN21" s="301" t="n">
        <f aca="false">J21</f>
        <v>0</v>
      </c>
      <c r="BO21" s="314"/>
      <c r="BP21" s="314"/>
      <c r="BQ21" s="301" t="n">
        <f aca="false">R21</f>
        <v>0</v>
      </c>
      <c r="BR21" s="315"/>
      <c r="BS21" s="169" t="n">
        <f aca="false">W21</f>
        <v>0</v>
      </c>
      <c r="BT21" s="308" t="s">
        <v>449</v>
      </c>
      <c r="BU21" s="316"/>
      <c r="BV21" s="171" t="s">
        <v>563</v>
      </c>
      <c r="BW21" s="171"/>
      <c r="BX21" s="168" t="n">
        <f aca="false">'2-ToM-Components'!O21</f>
        <v>0</v>
      </c>
      <c r="BY21" s="171"/>
      <c r="BZ21" s="171"/>
      <c r="CA21" s="319"/>
      <c r="CB21" s="319"/>
      <c r="CC21" s="301" t="n">
        <f aca="false">J21</f>
        <v>0</v>
      </c>
      <c r="CD21" s="312"/>
      <c r="CE21" s="312"/>
      <c r="CF21" s="312"/>
      <c r="CG21" s="301" t="n">
        <f aca="false">R21</f>
        <v>0</v>
      </c>
      <c r="CH21" s="313"/>
      <c r="CI21" s="169" t="n">
        <f aca="false">W21</f>
        <v>0</v>
      </c>
      <c r="CJ21" s="319"/>
      <c r="CK21" s="319"/>
      <c r="CL21" s="319"/>
      <c r="CM21" s="319"/>
      <c r="CN21" s="301" t="n">
        <f aca="false">J21</f>
        <v>0</v>
      </c>
      <c r="CO21" s="314"/>
      <c r="CP21" s="314"/>
      <c r="CQ21" s="314"/>
      <c r="CR21" s="301" t="n">
        <f aca="false">R21</f>
        <v>0</v>
      </c>
      <c r="CS21" s="315"/>
      <c r="CT21" s="169" t="n">
        <f aca="false">W21</f>
        <v>0</v>
      </c>
      <c r="CU21" s="308" t="s">
        <v>480</v>
      </c>
      <c r="CV21" s="316"/>
      <c r="CW21" s="171" t="s">
        <v>577</v>
      </c>
      <c r="CX21" s="171"/>
      <c r="CY21" s="171" t="s">
        <v>579</v>
      </c>
      <c r="CZ21" s="319"/>
      <c r="DA21" s="319" t="s">
        <v>580</v>
      </c>
      <c r="DB21" s="319"/>
      <c r="DC21" s="301" t="n">
        <f aca="false">J21</f>
        <v>0</v>
      </c>
      <c r="DD21" s="314"/>
      <c r="DE21" s="314"/>
      <c r="DF21" s="301" t="n">
        <f aca="false">R21</f>
        <v>0</v>
      </c>
      <c r="DG21" s="315"/>
      <c r="DH21" s="169" t="n">
        <f aca="false">W21</f>
        <v>0</v>
      </c>
      <c r="DI21" s="301" t="n">
        <f aca="false">'3-ToM-Motion Safety'!P21</f>
        <v>0</v>
      </c>
      <c r="DJ21" s="301" t="n">
        <f aca="false">'3-ToM-Motion Safety'!AB21</f>
        <v>0</v>
      </c>
      <c r="DK21" s="301" t="n">
        <f aca="false">'3-ToM-Motion Safety'!AN21</f>
        <v>0</v>
      </c>
      <c r="DL21" s="320"/>
      <c r="DN21" s="321"/>
      <c r="DO21" s="322" t="n">
        <f aca="false">IF(AG21="MOT_1",X21,0)</f>
        <v>0</v>
      </c>
      <c r="DP21" s="322" t="n">
        <f aca="false">IF(AG21="MOT_2",X21,0)</f>
        <v>0</v>
      </c>
      <c r="DQ21" s="322" t="n">
        <f aca="false">IF(AG21="MOT_3",X21,0)</f>
        <v>0</v>
      </c>
      <c r="DR21" s="323" t="n">
        <f aca="false">IF(AR21="SENS_2",X21,0)</f>
        <v>0</v>
      </c>
      <c r="DS21" s="323" t="n">
        <f aca="false">IF(BD21="ENC_1",X21,0)+IF(BP21="ENC_1",X21,0)</f>
        <v>0</v>
      </c>
      <c r="DT21" s="323" t="n">
        <f aca="false">IF(BD21="RES_1",X21,0)+IF(BP21="RES_1",X21,0)</f>
        <v>0</v>
      </c>
      <c r="DU21" s="323" t="n">
        <f aca="false">IF(BD21="POT_1",X21,0)+IF(BP21="POT_1",X21,0)</f>
        <v>0</v>
      </c>
      <c r="DV21" s="323" t="n">
        <f aca="false">IF(CF21="SWI_1",X21,0)+IF(CP21="SWI_1",X21,0)</f>
        <v>0</v>
      </c>
      <c r="DW21" s="322" t="n">
        <f aca="false">IF(CF21="SWI_2",X21,0)+IF(CP21="SWI_2",X21,0)</f>
        <v>0</v>
      </c>
      <c r="DX21" s="322" t="n">
        <f aca="false">IF(DE21="BRK_1",X21,0)</f>
        <v>0</v>
      </c>
    </row>
    <row r="22" customFormat="false" ht="30" hidden="false" customHeight="true" outlineLevel="0" collapsed="false">
      <c r="A22" s="167" t="n">
        <f aca="false">'[3]1-ToM-Requirements'!A17</f>
        <v>11</v>
      </c>
      <c r="B22" s="301" t="str">
        <f aca="false">'[2]1-ToM-Requirements'!B17</f>
        <v>SEL1 Robot / Position</v>
      </c>
      <c r="C22" s="301" t="str">
        <f aca="false">'[3]1-ToM-Requirements'!C17</f>
        <v>SG1Rb:MC-LinX-01</v>
      </c>
      <c r="D22" s="169" t="str">
        <f aca="false">'[2]1-ToM-Requirements'!E17</f>
        <v>Mirror Adjustment Robot (SEL1)</v>
      </c>
      <c r="E22" s="302" t="n">
        <v>2</v>
      </c>
      <c r="F22" s="303"/>
      <c r="G22" s="172" t="s">
        <v>620</v>
      </c>
      <c r="H22" s="304"/>
      <c r="I22" s="304"/>
      <c r="J22" s="304"/>
      <c r="K22" s="304"/>
      <c r="L22" s="305"/>
      <c r="M22" s="306"/>
      <c r="N22" s="304"/>
      <c r="O22" s="304"/>
      <c r="P22" s="307"/>
      <c r="Q22" s="171"/>
      <c r="R22" s="171"/>
      <c r="S22" s="171"/>
      <c r="T22" s="308"/>
      <c r="U22" s="308"/>
      <c r="V22" s="308"/>
      <c r="W22" s="308"/>
      <c r="X22" s="309"/>
      <c r="Y22" s="310" t="n">
        <f aca="false">'2-ToM-Components'!F22</f>
        <v>0</v>
      </c>
      <c r="Z22" s="308"/>
      <c r="AA22" s="311"/>
      <c r="AB22" s="171"/>
      <c r="AC22" s="301" t="n">
        <f aca="false">'2-ToM-Components'!I22</f>
        <v>0</v>
      </c>
      <c r="AD22" s="119"/>
      <c r="AE22" s="301" t="n">
        <f aca="false">J22</f>
        <v>0</v>
      </c>
      <c r="AF22" s="312"/>
      <c r="AG22" s="312"/>
      <c r="AH22" s="301" t="n">
        <f aca="false">R22</f>
        <v>0</v>
      </c>
      <c r="AI22" s="313"/>
      <c r="AJ22" s="169" t="n">
        <f aca="false">W22</f>
        <v>0</v>
      </c>
      <c r="AK22" s="308" t="s">
        <v>448</v>
      </c>
      <c r="AL22" s="311" t="n">
        <v>1</v>
      </c>
      <c r="AM22" s="171" t="s">
        <v>371</v>
      </c>
      <c r="AN22" s="171" t="s">
        <v>551</v>
      </c>
      <c r="AO22" s="119"/>
      <c r="AP22" s="301" t="n">
        <f aca="false">J22</f>
        <v>0</v>
      </c>
      <c r="AQ22" s="314"/>
      <c r="AR22" s="314"/>
      <c r="AS22" s="301" t="n">
        <f aca="false">R22</f>
        <v>0</v>
      </c>
      <c r="AT22" s="315"/>
      <c r="AU22" s="169" t="n">
        <f aca="false">W22</f>
        <v>0</v>
      </c>
      <c r="AV22" s="301" t="n">
        <f aca="false">'2-ToM-Components'!S22</f>
        <v>0</v>
      </c>
      <c r="AW22" s="301" t="n">
        <f aca="false">'2-ToM-Components'!U22</f>
        <v>0</v>
      </c>
      <c r="AX22" s="308"/>
      <c r="AY22" s="316"/>
      <c r="AZ22" s="171"/>
      <c r="BA22" s="171"/>
      <c r="BB22" s="301" t="n">
        <f aca="false">J22</f>
        <v>0</v>
      </c>
      <c r="BC22" s="312"/>
      <c r="BD22" s="312"/>
      <c r="BE22" s="301" t="n">
        <f aca="false">R22</f>
        <v>0</v>
      </c>
      <c r="BF22" s="313"/>
      <c r="BG22" s="169" t="n">
        <f aca="false">W22</f>
        <v>0</v>
      </c>
      <c r="BH22" s="301" t="n">
        <f aca="false">'2-ToM-Components'!AD22</f>
        <v>0</v>
      </c>
      <c r="BI22" s="301" t="n">
        <f aca="false">'2-ToM-Components'!AF22</f>
        <v>0</v>
      </c>
      <c r="BJ22" s="317"/>
      <c r="BK22" s="318"/>
      <c r="BL22" s="319"/>
      <c r="BM22" s="319"/>
      <c r="BN22" s="301" t="n">
        <f aca="false">J22</f>
        <v>0</v>
      </c>
      <c r="BO22" s="314"/>
      <c r="BP22" s="314"/>
      <c r="BQ22" s="301" t="n">
        <f aca="false">R22</f>
        <v>0</v>
      </c>
      <c r="BR22" s="315"/>
      <c r="BS22" s="169" t="n">
        <f aca="false">W22</f>
        <v>0</v>
      </c>
      <c r="BT22" s="308" t="s">
        <v>449</v>
      </c>
      <c r="BU22" s="316"/>
      <c r="BV22" s="171" t="s">
        <v>563</v>
      </c>
      <c r="BW22" s="171"/>
      <c r="BX22" s="168" t="n">
        <f aca="false">'2-ToM-Components'!O22</f>
        <v>0</v>
      </c>
      <c r="BY22" s="171"/>
      <c r="BZ22" s="171"/>
      <c r="CA22" s="319"/>
      <c r="CB22" s="319"/>
      <c r="CC22" s="301" t="n">
        <f aca="false">J22</f>
        <v>0</v>
      </c>
      <c r="CD22" s="312"/>
      <c r="CE22" s="312"/>
      <c r="CF22" s="312"/>
      <c r="CG22" s="301" t="n">
        <f aca="false">R22</f>
        <v>0</v>
      </c>
      <c r="CH22" s="313"/>
      <c r="CI22" s="169" t="n">
        <f aca="false">W22</f>
        <v>0</v>
      </c>
      <c r="CJ22" s="319"/>
      <c r="CK22" s="319"/>
      <c r="CL22" s="319"/>
      <c r="CM22" s="319"/>
      <c r="CN22" s="301" t="n">
        <f aca="false">J22</f>
        <v>0</v>
      </c>
      <c r="CO22" s="314"/>
      <c r="CP22" s="314"/>
      <c r="CQ22" s="314"/>
      <c r="CR22" s="301" t="n">
        <f aca="false">R22</f>
        <v>0</v>
      </c>
      <c r="CS22" s="315"/>
      <c r="CT22" s="169" t="n">
        <f aca="false">W22</f>
        <v>0</v>
      </c>
      <c r="CU22" s="308" t="s">
        <v>480</v>
      </c>
      <c r="CV22" s="316"/>
      <c r="CW22" s="171" t="s">
        <v>577</v>
      </c>
      <c r="CX22" s="171"/>
      <c r="CY22" s="171" t="s">
        <v>579</v>
      </c>
      <c r="CZ22" s="319"/>
      <c r="DA22" s="319" t="s">
        <v>580</v>
      </c>
      <c r="DB22" s="319"/>
      <c r="DC22" s="301" t="n">
        <f aca="false">J22</f>
        <v>0</v>
      </c>
      <c r="DD22" s="314"/>
      <c r="DE22" s="314"/>
      <c r="DF22" s="301" t="n">
        <f aca="false">R22</f>
        <v>0</v>
      </c>
      <c r="DG22" s="315"/>
      <c r="DH22" s="169" t="n">
        <f aca="false">W22</f>
        <v>0</v>
      </c>
      <c r="DI22" s="301" t="n">
        <f aca="false">'3-ToM-Motion Safety'!P22</f>
        <v>0</v>
      </c>
      <c r="DJ22" s="301" t="n">
        <f aca="false">'3-ToM-Motion Safety'!AB22</f>
        <v>0</v>
      </c>
      <c r="DK22" s="301" t="n">
        <f aca="false">'3-ToM-Motion Safety'!AN22</f>
        <v>0</v>
      </c>
      <c r="DL22" s="320"/>
      <c r="DN22" s="321"/>
      <c r="DO22" s="322" t="n">
        <f aca="false">IF(AG22="MOT_1",X22,0)</f>
        <v>0</v>
      </c>
      <c r="DP22" s="322" t="n">
        <f aca="false">IF(AG22="MOT_2",X22,0)</f>
        <v>0</v>
      </c>
      <c r="DQ22" s="322" t="n">
        <f aca="false">IF(AG22="MOT_3",X22,0)</f>
        <v>0</v>
      </c>
      <c r="DR22" s="323" t="n">
        <f aca="false">IF(AR22="SENS_2",X22,0)</f>
        <v>0</v>
      </c>
      <c r="DS22" s="323" t="n">
        <f aca="false">IF(BD22="ENC_1",X22,0)+IF(BP22="ENC_1",X22,0)</f>
        <v>0</v>
      </c>
      <c r="DT22" s="323" t="n">
        <f aca="false">IF(BD22="RES_1",X22,0)+IF(BP22="RES_1",X22,0)</f>
        <v>0</v>
      </c>
      <c r="DU22" s="323" t="n">
        <f aca="false">IF(BD22="POT_1",X22,0)+IF(BP22="POT_1",X22,0)</f>
        <v>0</v>
      </c>
      <c r="DV22" s="323" t="n">
        <f aca="false">IF(CF22="SWI_1",X22,0)+IF(CP22="SWI_1",X22,0)</f>
        <v>0</v>
      </c>
      <c r="DW22" s="322" t="n">
        <f aca="false">IF(CF22="SWI_2",X22,0)+IF(CP22="SWI_2",X22,0)</f>
        <v>0</v>
      </c>
      <c r="DX22" s="322" t="n">
        <f aca="false">IF(DE22="BRK_1",X22,0)</f>
        <v>0</v>
      </c>
    </row>
    <row r="23" customFormat="false" ht="30" hidden="false" customHeight="true" outlineLevel="0" collapsed="false">
      <c r="A23" s="167" t="n">
        <f aca="false">'[3]1-ToM-Requirements'!A23</f>
        <v>17</v>
      </c>
      <c r="B23" s="301" t="str">
        <f aca="false">'[2]1-ToM-Requirements'!B23</f>
        <v>SEL1 Cart / Position</v>
      </c>
      <c r="C23" s="301" t="str">
        <f aca="false">'[3]1-ToM-Requirements'!C23</f>
        <v>SG1Ct:MC-LinX-01</v>
      </c>
      <c r="D23" s="169" t="str">
        <f aca="false">'[2]1-ToM-Requirements'!E23</f>
        <v>Mirror Measurement Cart (SEL1)</v>
      </c>
      <c r="E23" s="302"/>
      <c r="F23" s="303"/>
      <c r="G23" s="172"/>
      <c r="H23" s="304"/>
      <c r="I23" s="304"/>
      <c r="J23" s="304"/>
      <c r="K23" s="304"/>
      <c r="L23" s="305"/>
      <c r="M23" s="306"/>
      <c r="N23" s="304"/>
      <c r="O23" s="304"/>
      <c r="P23" s="307"/>
      <c r="Q23" s="171"/>
      <c r="R23" s="171"/>
      <c r="S23" s="171"/>
      <c r="T23" s="308"/>
      <c r="U23" s="308"/>
      <c r="V23" s="308"/>
      <c r="W23" s="308"/>
      <c r="X23" s="309"/>
      <c r="Y23" s="310" t="n">
        <f aca="false">'2-ToM-Components'!F23</f>
        <v>0</v>
      </c>
      <c r="Z23" s="308"/>
      <c r="AA23" s="311"/>
      <c r="AB23" s="171"/>
      <c r="AC23" s="301" t="n">
        <f aca="false">'2-ToM-Components'!I23</f>
        <v>0</v>
      </c>
      <c r="AD23" s="119"/>
      <c r="AE23" s="301" t="n">
        <f aca="false">J23</f>
        <v>0</v>
      </c>
      <c r="AF23" s="312"/>
      <c r="AG23" s="312"/>
      <c r="AH23" s="301" t="n">
        <f aca="false">R23</f>
        <v>0</v>
      </c>
      <c r="AI23" s="313"/>
      <c r="AJ23" s="169" t="n">
        <f aca="false">W23</f>
        <v>0</v>
      </c>
      <c r="AK23" s="308" t="s">
        <v>448</v>
      </c>
      <c r="AL23" s="311" t="n">
        <v>1</v>
      </c>
      <c r="AM23" s="171" t="s">
        <v>595</v>
      </c>
      <c r="AN23" s="171" t="s">
        <v>551</v>
      </c>
      <c r="AO23" s="119"/>
      <c r="AP23" s="301" t="n">
        <f aca="false">J23</f>
        <v>0</v>
      </c>
      <c r="AQ23" s="314"/>
      <c r="AR23" s="314"/>
      <c r="AS23" s="301" t="n">
        <f aca="false">R23</f>
        <v>0</v>
      </c>
      <c r="AT23" s="315"/>
      <c r="AU23" s="169" t="n">
        <f aca="false">W23</f>
        <v>0</v>
      </c>
      <c r="AV23" s="301" t="n">
        <f aca="false">'2-ToM-Components'!S23</f>
        <v>0</v>
      </c>
      <c r="AW23" s="301" t="n">
        <f aca="false">'2-ToM-Components'!U23</f>
        <v>0</v>
      </c>
      <c r="AX23" s="308"/>
      <c r="AY23" s="316"/>
      <c r="AZ23" s="171"/>
      <c r="BA23" s="171"/>
      <c r="BB23" s="301" t="n">
        <f aca="false">J23</f>
        <v>0</v>
      </c>
      <c r="BC23" s="312"/>
      <c r="BD23" s="312"/>
      <c r="BE23" s="301" t="n">
        <f aca="false">R23</f>
        <v>0</v>
      </c>
      <c r="BF23" s="313"/>
      <c r="BG23" s="169" t="n">
        <f aca="false">W23</f>
        <v>0</v>
      </c>
      <c r="BH23" s="301" t="n">
        <f aca="false">'2-ToM-Components'!AD23</f>
        <v>0</v>
      </c>
      <c r="BI23" s="301" t="n">
        <f aca="false">'2-ToM-Components'!AF23</f>
        <v>0</v>
      </c>
      <c r="BJ23" s="317"/>
      <c r="BK23" s="318"/>
      <c r="BL23" s="319"/>
      <c r="BM23" s="319"/>
      <c r="BN23" s="301" t="n">
        <f aca="false">J23</f>
        <v>0</v>
      </c>
      <c r="BO23" s="314"/>
      <c r="BP23" s="314"/>
      <c r="BQ23" s="301" t="n">
        <f aca="false">R23</f>
        <v>0</v>
      </c>
      <c r="BR23" s="315"/>
      <c r="BS23" s="169" t="n">
        <f aca="false">W23</f>
        <v>0</v>
      </c>
      <c r="BT23" s="308" t="s">
        <v>449</v>
      </c>
      <c r="BU23" s="316"/>
      <c r="BV23" s="171" t="s">
        <v>563</v>
      </c>
      <c r="BW23" s="171"/>
      <c r="BX23" s="168" t="n">
        <f aca="false">'2-ToM-Components'!O23</f>
        <v>0</v>
      </c>
      <c r="BY23" s="171"/>
      <c r="BZ23" s="171"/>
      <c r="CA23" s="319"/>
      <c r="CB23" s="319"/>
      <c r="CC23" s="301" t="n">
        <f aca="false">J23</f>
        <v>0</v>
      </c>
      <c r="CD23" s="312"/>
      <c r="CE23" s="312"/>
      <c r="CF23" s="312"/>
      <c r="CG23" s="301" t="n">
        <f aca="false">R23</f>
        <v>0</v>
      </c>
      <c r="CH23" s="313"/>
      <c r="CI23" s="169" t="n">
        <f aca="false">W23</f>
        <v>0</v>
      </c>
      <c r="CJ23" s="319"/>
      <c r="CK23" s="319"/>
      <c r="CL23" s="319"/>
      <c r="CM23" s="319"/>
      <c r="CN23" s="301" t="n">
        <f aca="false">J23</f>
        <v>0</v>
      </c>
      <c r="CO23" s="314"/>
      <c r="CP23" s="314"/>
      <c r="CQ23" s="314"/>
      <c r="CR23" s="301" t="n">
        <f aca="false">R23</f>
        <v>0</v>
      </c>
      <c r="CS23" s="315"/>
      <c r="CT23" s="169" t="n">
        <f aca="false">W23</f>
        <v>0</v>
      </c>
      <c r="CU23" s="308" t="s">
        <v>480</v>
      </c>
      <c r="CV23" s="316"/>
      <c r="CW23" s="171" t="s">
        <v>577</v>
      </c>
      <c r="CX23" s="171"/>
      <c r="CY23" s="171" t="s">
        <v>579</v>
      </c>
      <c r="CZ23" s="319"/>
      <c r="DA23" s="319" t="s">
        <v>580</v>
      </c>
      <c r="DB23" s="319"/>
      <c r="DC23" s="301" t="n">
        <f aca="false">J23</f>
        <v>0</v>
      </c>
      <c r="DD23" s="314"/>
      <c r="DE23" s="314"/>
      <c r="DF23" s="301" t="n">
        <f aca="false">R23</f>
        <v>0</v>
      </c>
      <c r="DG23" s="315"/>
      <c r="DH23" s="169" t="n">
        <f aca="false">W23</f>
        <v>0</v>
      </c>
      <c r="DI23" s="301" t="n">
        <f aca="false">'3-ToM-Motion Safety'!P23</f>
        <v>0</v>
      </c>
      <c r="DJ23" s="301" t="n">
        <f aca="false">'3-ToM-Motion Safety'!AB23</f>
        <v>0</v>
      </c>
      <c r="DK23" s="301" t="n">
        <f aca="false">'3-ToM-Motion Safety'!AN23</f>
        <v>0</v>
      </c>
      <c r="DL23" s="320"/>
      <c r="DN23" s="321"/>
      <c r="DO23" s="322" t="n">
        <f aca="false">IF(AG23="MOT_1",X23,0)</f>
        <v>0</v>
      </c>
      <c r="DP23" s="322" t="n">
        <f aca="false">IF(AG23="MOT_2",X23,0)</f>
        <v>0</v>
      </c>
      <c r="DQ23" s="322" t="n">
        <f aca="false">IF(AG23="MOT_3",X23,0)</f>
        <v>0</v>
      </c>
      <c r="DR23" s="323" t="n">
        <f aca="false">IF(AR23="SENS_2",X23,0)</f>
        <v>0</v>
      </c>
      <c r="DS23" s="323" t="n">
        <f aca="false">IF(BD23="ENC_1",X23,0)+IF(BP23="ENC_1",X23,0)</f>
        <v>0</v>
      </c>
      <c r="DT23" s="323" t="n">
        <f aca="false">IF(BD23="RES_1",X23,0)+IF(BP23="RES_1",X23,0)</f>
        <v>0</v>
      </c>
      <c r="DU23" s="323" t="n">
        <f aca="false">IF(BD23="POT_1",X23,0)+IF(BP23="POT_1",X23,0)</f>
        <v>0</v>
      </c>
      <c r="DV23" s="323" t="n">
        <f aca="false">IF(CF23="SWI_1",X23,0)+IF(CP23="SWI_1",X23,0)</f>
        <v>0</v>
      </c>
      <c r="DW23" s="322" t="n">
        <f aca="false">IF(CF23="SWI_2",X23,0)+IF(CP23="SWI_2",X23,0)</f>
        <v>0</v>
      </c>
      <c r="DX23" s="322" t="n">
        <f aca="false">IF(DE23="BRK_1",X23,0)</f>
        <v>0</v>
      </c>
    </row>
    <row r="24" customFormat="false" ht="30" hidden="false" customHeight="true" outlineLevel="0" collapsed="false">
      <c r="A24" s="167" t="n">
        <f aca="false">'[3]1-ToM-Requirements'!A12</f>
        <v>6</v>
      </c>
      <c r="B24" s="301" t="str">
        <f aca="false">'[2]1-ToM-Requirements'!B12</f>
        <v>SEL 1 Single Mover FL-RE-US</v>
      </c>
      <c r="C24" s="168" t="str">
        <f aca="false">'[3]1-ToM-Requirements'!C12</f>
        <v>SG1SM:MC-RotX-01</v>
      </c>
      <c r="D24" s="169" t="str">
        <f aca="false">'[2]1-ToM-Requirements'!E12</f>
        <v>Adjustable Support Structure (SEL1)</v>
      </c>
      <c r="E24" s="302"/>
      <c r="F24" s="303"/>
      <c r="G24" s="172"/>
      <c r="H24" s="304"/>
      <c r="I24" s="304"/>
      <c r="J24" s="304"/>
      <c r="K24" s="304"/>
      <c r="L24" s="305"/>
      <c r="M24" s="306"/>
      <c r="N24" s="304"/>
      <c r="O24" s="304"/>
      <c r="P24" s="307"/>
      <c r="Q24" s="171"/>
      <c r="R24" s="171"/>
      <c r="S24" s="171"/>
      <c r="T24" s="308"/>
      <c r="U24" s="308"/>
      <c r="V24" s="308"/>
      <c r="W24" s="308"/>
      <c r="X24" s="309"/>
      <c r="Y24" s="310" t="n">
        <f aca="false">'2-ToM-Components'!F24</f>
        <v>0</v>
      </c>
      <c r="Z24" s="308"/>
      <c r="AA24" s="311"/>
      <c r="AB24" s="171"/>
      <c r="AC24" s="301" t="n">
        <f aca="false">'2-ToM-Components'!I24</f>
        <v>0</v>
      </c>
      <c r="AD24" s="119"/>
      <c r="AE24" s="301" t="n">
        <f aca="false">J24</f>
        <v>0</v>
      </c>
      <c r="AF24" s="312"/>
      <c r="AG24" s="312"/>
      <c r="AH24" s="301" t="n">
        <f aca="false">R24</f>
        <v>0</v>
      </c>
      <c r="AI24" s="313"/>
      <c r="AJ24" s="169" t="n">
        <f aca="false">W24</f>
        <v>0</v>
      </c>
      <c r="AK24" s="317"/>
      <c r="AL24" s="329"/>
      <c r="AM24" s="319"/>
      <c r="AN24" s="319"/>
      <c r="AO24" s="119"/>
      <c r="AP24" s="301" t="n">
        <f aca="false">J24</f>
        <v>0</v>
      </c>
      <c r="AQ24" s="314"/>
      <c r="AR24" s="314"/>
      <c r="AS24" s="301" t="n">
        <f aca="false">R24</f>
        <v>0</v>
      </c>
      <c r="AT24" s="315"/>
      <c r="AU24" s="169" t="n">
        <f aca="false">W24</f>
        <v>0</v>
      </c>
      <c r="AV24" s="301" t="n">
        <f aca="false">'2-ToM-Components'!S24</f>
        <v>0</v>
      </c>
      <c r="AW24" s="301" t="n">
        <f aca="false">'2-ToM-Components'!U24</f>
        <v>0</v>
      </c>
      <c r="AX24" s="308"/>
      <c r="AY24" s="316"/>
      <c r="AZ24" s="171"/>
      <c r="BA24" s="171"/>
      <c r="BB24" s="301" t="n">
        <f aca="false">J24</f>
        <v>0</v>
      </c>
      <c r="BC24" s="312"/>
      <c r="BD24" s="312"/>
      <c r="BE24" s="301" t="n">
        <f aca="false">R24</f>
        <v>0</v>
      </c>
      <c r="BF24" s="313"/>
      <c r="BG24" s="169" t="n">
        <f aca="false">W24</f>
        <v>0</v>
      </c>
      <c r="BH24" s="301" t="n">
        <f aca="false">'2-ToM-Components'!AD24</f>
        <v>0</v>
      </c>
      <c r="BI24" s="301" t="n">
        <f aca="false">'2-ToM-Components'!AF24</f>
        <v>0</v>
      </c>
      <c r="BJ24" s="317"/>
      <c r="BK24" s="318"/>
      <c r="BL24" s="319"/>
      <c r="BM24" s="319"/>
      <c r="BN24" s="301" t="n">
        <f aca="false">J24</f>
        <v>0</v>
      </c>
      <c r="BO24" s="314"/>
      <c r="BP24" s="314"/>
      <c r="BQ24" s="301" t="n">
        <f aca="false">R24</f>
        <v>0</v>
      </c>
      <c r="BR24" s="315"/>
      <c r="BS24" s="169" t="n">
        <f aca="false">W24</f>
        <v>0</v>
      </c>
      <c r="BT24" s="308" t="s">
        <v>449</v>
      </c>
      <c r="BU24" s="316"/>
      <c r="BV24" s="171" t="s">
        <v>563</v>
      </c>
      <c r="BW24" s="171"/>
      <c r="BX24" s="168" t="n">
        <f aca="false">'2-ToM-Components'!O24</f>
        <v>0</v>
      </c>
      <c r="BY24" s="171"/>
      <c r="BZ24" s="171"/>
      <c r="CA24" s="319"/>
      <c r="CB24" s="319"/>
      <c r="CC24" s="301" t="n">
        <f aca="false">J24</f>
        <v>0</v>
      </c>
      <c r="CD24" s="312"/>
      <c r="CE24" s="312"/>
      <c r="CF24" s="312"/>
      <c r="CG24" s="301" t="n">
        <f aca="false">R24</f>
        <v>0</v>
      </c>
      <c r="CH24" s="313"/>
      <c r="CI24" s="169" t="n">
        <f aca="false">W24</f>
        <v>0</v>
      </c>
      <c r="CJ24" s="319"/>
      <c r="CK24" s="319"/>
      <c r="CL24" s="319"/>
      <c r="CM24" s="319"/>
      <c r="CN24" s="301" t="n">
        <f aca="false">J24</f>
        <v>0</v>
      </c>
      <c r="CO24" s="314"/>
      <c r="CP24" s="314"/>
      <c r="CQ24" s="314"/>
      <c r="CR24" s="301" t="n">
        <f aca="false">R24</f>
        <v>0</v>
      </c>
      <c r="CS24" s="315"/>
      <c r="CT24" s="169" t="n">
        <f aca="false">W24</f>
        <v>0</v>
      </c>
      <c r="CU24" s="308" t="s">
        <v>480</v>
      </c>
      <c r="CV24" s="316"/>
      <c r="CW24" s="171" t="s">
        <v>577</v>
      </c>
      <c r="CX24" s="171"/>
      <c r="CY24" s="171" t="s">
        <v>579</v>
      </c>
      <c r="CZ24" s="319"/>
      <c r="DA24" s="319" t="s">
        <v>580</v>
      </c>
      <c r="DB24" s="319"/>
      <c r="DC24" s="301" t="n">
        <f aca="false">J24</f>
        <v>0</v>
      </c>
      <c r="DD24" s="314"/>
      <c r="DE24" s="314"/>
      <c r="DF24" s="301" t="n">
        <f aca="false">R24</f>
        <v>0</v>
      </c>
      <c r="DG24" s="315"/>
      <c r="DH24" s="169" t="n">
        <f aca="false">W24</f>
        <v>0</v>
      </c>
      <c r="DI24" s="301" t="n">
        <f aca="false">'3-ToM-Motion Safety'!P24</f>
        <v>0</v>
      </c>
      <c r="DJ24" s="301" t="n">
        <f aca="false">'3-ToM-Motion Safety'!AB24</f>
        <v>0</v>
      </c>
      <c r="DK24" s="301" t="n">
        <f aca="false">'3-ToM-Motion Safety'!AN24</f>
        <v>0</v>
      </c>
      <c r="DL24" s="320"/>
      <c r="DN24" s="321"/>
      <c r="DO24" s="322" t="n">
        <f aca="false">IF(AG24="MOT_1",X24,0)</f>
        <v>0</v>
      </c>
      <c r="DP24" s="322" t="n">
        <f aca="false">IF(AG24="MOT_2",X24,0)</f>
        <v>0</v>
      </c>
      <c r="DQ24" s="322" t="n">
        <f aca="false">IF(AG24="MOT_3",X24,0)</f>
        <v>0</v>
      </c>
      <c r="DR24" s="323" t="n">
        <f aca="false">IF(AR24="SENS_2",X24,0)</f>
        <v>0</v>
      </c>
      <c r="DS24" s="323" t="n">
        <f aca="false">IF(BD24="ENC_1",X24,0)+IF(BP24="ENC_1",X24,0)</f>
        <v>0</v>
      </c>
      <c r="DT24" s="323" t="n">
        <f aca="false">IF(BD24="RES_1",X24,0)+IF(BP24="RES_1",X24,0)</f>
        <v>0</v>
      </c>
      <c r="DU24" s="323" t="n">
        <f aca="false">IF(BD24="POT_1",X24,0)+IF(BP24="POT_1",X24,0)</f>
        <v>0</v>
      </c>
      <c r="DV24" s="323" t="n">
        <f aca="false">IF(CF24="SWI_1",X24,0)+IF(CP24="SWI_1",X24,0)</f>
        <v>0</v>
      </c>
      <c r="DW24" s="322" t="n">
        <f aca="false">IF(CF24="SWI_2",X24,0)+IF(CP24="SWI_2",X24,0)</f>
        <v>0</v>
      </c>
      <c r="DX24" s="322" t="n">
        <f aca="false">IF(DE24="BRK_1",X24,0)</f>
        <v>0</v>
      </c>
    </row>
    <row r="25" customFormat="false" ht="30" hidden="false" customHeight="true" outlineLevel="0" collapsed="false">
      <c r="A25" s="167" t="n">
        <f aca="false">'[3]1-ToM-Requirements'!A13</f>
        <v>7</v>
      </c>
      <c r="B25" s="301" t="str">
        <f aca="false">'[2]1-ToM-Requirements'!B13</f>
        <v>SEL 1 Single Mover PR-RE-DS</v>
      </c>
      <c r="C25" s="168" t="str">
        <f aca="false">'[3]1-ToM-Requirements'!C13</f>
        <v>SG1SM:MC-RotX-02</v>
      </c>
      <c r="D25" s="169" t="str">
        <f aca="false">'[2]1-ToM-Requirements'!E13</f>
        <v>Adjustable Support Structure (SEL1)</v>
      </c>
      <c r="E25" s="302"/>
      <c r="F25" s="303"/>
      <c r="G25" s="172"/>
      <c r="H25" s="304"/>
      <c r="I25" s="304"/>
      <c r="J25" s="304"/>
      <c r="K25" s="304"/>
      <c r="L25" s="305"/>
      <c r="M25" s="306"/>
      <c r="N25" s="304"/>
      <c r="O25" s="304"/>
      <c r="P25" s="307"/>
      <c r="Q25" s="171"/>
      <c r="R25" s="171"/>
      <c r="S25" s="171"/>
      <c r="T25" s="308"/>
      <c r="U25" s="308"/>
      <c r="V25" s="308"/>
      <c r="W25" s="308"/>
      <c r="X25" s="309"/>
      <c r="Y25" s="310" t="n">
        <f aca="false">'2-ToM-Components'!F25</f>
        <v>0</v>
      </c>
      <c r="Z25" s="308"/>
      <c r="AA25" s="311"/>
      <c r="AB25" s="171"/>
      <c r="AC25" s="301" t="n">
        <f aca="false">'2-ToM-Components'!I25</f>
        <v>0</v>
      </c>
      <c r="AD25" s="119"/>
      <c r="AE25" s="301" t="n">
        <f aca="false">J25</f>
        <v>0</v>
      </c>
      <c r="AF25" s="312"/>
      <c r="AG25" s="312"/>
      <c r="AH25" s="301" t="n">
        <f aca="false">R25</f>
        <v>0</v>
      </c>
      <c r="AI25" s="313"/>
      <c r="AJ25" s="169" t="n">
        <f aca="false">W25</f>
        <v>0</v>
      </c>
      <c r="AK25" s="317"/>
      <c r="AL25" s="329"/>
      <c r="AM25" s="319"/>
      <c r="AN25" s="319"/>
      <c r="AO25" s="119"/>
      <c r="AP25" s="301" t="n">
        <f aca="false">J25</f>
        <v>0</v>
      </c>
      <c r="AQ25" s="314"/>
      <c r="AR25" s="314"/>
      <c r="AS25" s="301" t="n">
        <f aca="false">R25</f>
        <v>0</v>
      </c>
      <c r="AT25" s="315"/>
      <c r="AU25" s="169" t="n">
        <f aca="false">W25</f>
        <v>0</v>
      </c>
      <c r="AV25" s="301" t="n">
        <f aca="false">'2-ToM-Components'!S25</f>
        <v>0</v>
      </c>
      <c r="AW25" s="301" t="n">
        <f aca="false">'2-ToM-Components'!U25</f>
        <v>0</v>
      </c>
      <c r="AX25" s="308"/>
      <c r="AY25" s="316"/>
      <c r="AZ25" s="171"/>
      <c r="BA25" s="171"/>
      <c r="BB25" s="301" t="n">
        <f aca="false">J25</f>
        <v>0</v>
      </c>
      <c r="BC25" s="312"/>
      <c r="BD25" s="312"/>
      <c r="BE25" s="301" t="n">
        <f aca="false">R25</f>
        <v>0</v>
      </c>
      <c r="BF25" s="313"/>
      <c r="BG25" s="169" t="n">
        <f aca="false">W25</f>
        <v>0</v>
      </c>
      <c r="BH25" s="301" t="n">
        <f aca="false">'2-ToM-Components'!AD25</f>
        <v>0</v>
      </c>
      <c r="BI25" s="301" t="n">
        <f aca="false">'2-ToM-Components'!AF25</f>
        <v>0</v>
      </c>
      <c r="BJ25" s="317"/>
      <c r="BK25" s="318"/>
      <c r="BL25" s="319"/>
      <c r="BM25" s="319"/>
      <c r="BN25" s="301" t="n">
        <f aca="false">J25</f>
        <v>0</v>
      </c>
      <c r="BO25" s="314"/>
      <c r="BP25" s="314"/>
      <c r="BQ25" s="301" t="n">
        <f aca="false">R25</f>
        <v>0</v>
      </c>
      <c r="BR25" s="315"/>
      <c r="BS25" s="169" t="n">
        <f aca="false">W25</f>
        <v>0</v>
      </c>
      <c r="BT25" s="308" t="s">
        <v>449</v>
      </c>
      <c r="BU25" s="316"/>
      <c r="BV25" s="171" t="s">
        <v>563</v>
      </c>
      <c r="BW25" s="171"/>
      <c r="BX25" s="168" t="n">
        <f aca="false">'2-ToM-Components'!O25</f>
        <v>0</v>
      </c>
      <c r="BY25" s="171"/>
      <c r="BZ25" s="171"/>
      <c r="CA25" s="319"/>
      <c r="CB25" s="319"/>
      <c r="CC25" s="301" t="n">
        <f aca="false">J25</f>
        <v>0</v>
      </c>
      <c r="CD25" s="312"/>
      <c r="CE25" s="312"/>
      <c r="CF25" s="312"/>
      <c r="CG25" s="301" t="n">
        <f aca="false">R25</f>
        <v>0</v>
      </c>
      <c r="CH25" s="313"/>
      <c r="CI25" s="169" t="n">
        <f aca="false">W25</f>
        <v>0</v>
      </c>
      <c r="CJ25" s="319"/>
      <c r="CK25" s="319"/>
      <c r="CL25" s="319"/>
      <c r="CM25" s="319"/>
      <c r="CN25" s="301" t="n">
        <f aca="false">J25</f>
        <v>0</v>
      </c>
      <c r="CO25" s="314"/>
      <c r="CP25" s="314"/>
      <c r="CQ25" s="314"/>
      <c r="CR25" s="301" t="n">
        <f aca="false">R25</f>
        <v>0</v>
      </c>
      <c r="CS25" s="315"/>
      <c r="CT25" s="169" t="n">
        <f aca="false">W25</f>
        <v>0</v>
      </c>
      <c r="CU25" s="308" t="s">
        <v>480</v>
      </c>
      <c r="CV25" s="316"/>
      <c r="CW25" s="171" t="s">
        <v>577</v>
      </c>
      <c r="CX25" s="171"/>
      <c r="CY25" s="171" t="s">
        <v>579</v>
      </c>
      <c r="CZ25" s="319"/>
      <c r="DA25" s="319" t="s">
        <v>580</v>
      </c>
      <c r="DB25" s="319"/>
      <c r="DC25" s="301" t="n">
        <f aca="false">J25</f>
        <v>0</v>
      </c>
      <c r="DD25" s="314"/>
      <c r="DE25" s="314"/>
      <c r="DF25" s="301" t="n">
        <f aca="false">R25</f>
        <v>0</v>
      </c>
      <c r="DG25" s="315"/>
      <c r="DH25" s="169" t="n">
        <f aca="false">W25</f>
        <v>0</v>
      </c>
      <c r="DI25" s="301" t="n">
        <f aca="false">'3-ToM-Motion Safety'!P25</f>
        <v>0</v>
      </c>
      <c r="DJ25" s="301" t="n">
        <f aca="false">'3-ToM-Motion Safety'!AB25</f>
        <v>0</v>
      </c>
      <c r="DK25" s="301" t="n">
        <f aca="false">'3-ToM-Motion Safety'!AN25</f>
        <v>0</v>
      </c>
      <c r="DL25" s="320"/>
      <c r="DN25" s="321"/>
      <c r="DO25" s="322" t="n">
        <f aca="false">IF(AG25="MOT_1",X25,0)</f>
        <v>0</v>
      </c>
      <c r="DP25" s="322" t="n">
        <f aca="false">IF(AG25="MOT_2",X25,0)</f>
        <v>0</v>
      </c>
      <c r="DQ25" s="322" t="n">
        <f aca="false">IF(AG25="MOT_3",X25,0)</f>
        <v>0</v>
      </c>
      <c r="DR25" s="323" t="n">
        <f aca="false">IF(AR25="SENS_2",X25,0)</f>
        <v>0</v>
      </c>
      <c r="DS25" s="323" t="n">
        <f aca="false">IF(BD25="ENC_1",X25,0)+IF(BP25="ENC_1",X25,0)</f>
        <v>0</v>
      </c>
      <c r="DT25" s="323" t="n">
        <f aca="false">IF(BD25="RES_1",X25,0)+IF(BP25="RES_1",X25,0)</f>
        <v>0</v>
      </c>
      <c r="DU25" s="323" t="n">
        <f aca="false">IF(BD25="POT_1",X25,0)+IF(BP25="POT_1",X25,0)</f>
        <v>0</v>
      </c>
      <c r="DV25" s="323" t="n">
        <f aca="false">IF(CF25="SWI_1",X25,0)+IF(CP25="SWI_1",X25,0)</f>
        <v>0</v>
      </c>
      <c r="DW25" s="322" t="n">
        <f aca="false">IF(CF25="SWI_2",X25,0)+IF(CP25="SWI_2",X25,0)</f>
        <v>0</v>
      </c>
      <c r="DX25" s="322" t="n">
        <f aca="false">IF(DE25="BRK_1",X25,0)</f>
        <v>0</v>
      </c>
    </row>
    <row r="26" customFormat="false" ht="30" hidden="false" customHeight="true" outlineLevel="0" collapsed="false">
      <c r="A26" s="167" t="n">
        <f aca="false">'[3]1-ToM-Requirements'!A14</f>
        <v>8</v>
      </c>
      <c r="B26" s="301" t="str">
        <f aca="false">'[2]1-ToM-Requirements'!B14</f>
        <v>SEL1 Single Mover PR-LI-DS</v>
      </c>
      <c r="C26" s="168" t="str">
        <f aca="false">'[3]1-ToM-Requirements'!C14</f>
        <v>SG1SM:MC-RotX-03</v>
      </c>
      <c r="D26" s="169" t="str">
        <f aca="false">'[2]1-ToM-Requirements'!E14</f>
        <v>Adjustable Support Structure (SEL1)</v>
      </c>
      <c r="E26" s="302"/>
      <c r="F26" s="303"/>
      <c r="G26" s="172"/>
      <c r="H26" s="304"/>
      <c r="I26" s="304"/>
      <c r="J26" s="304"/>
      <c r="K26" s="304"/>
      <c r="L26" s="305"/>
      <c r="M26" s="306"/>
      <c r="N26" s="304"/>
      <c r="O26" s="304"/>
      <c r="P26" s="307"/>
      <c r="Q26" s="171"/>
      <c r="R26" s="171"/>
      <c r="S26" s="171"/>
      <c r="T26" s="308"/>
      <c r="U26" s="308"/>
      <c r="V26" s="308"/>
      <c r="W26" s="308"/>
      <c r="X26" s="309"/>
      <c r="Y26" s="310" t="n">
        <f aca="false">'2-ToM-Components'!F26</f>
        <v>0</v>
      </c>
      <c r="Z26" s="308"/>
      <c r="AA26" s="311"/>
      <c r="AB26" s="171"/>
      <c r="AC26" s="301" t="n">
        <f aca="false">'2-ToM-Components'!I26</f>
        <v>0</v>
      </c>
      <c r="AD26" s="119"/>
      <c r="AE26" s="301" t="n">
        <f aca="false">J26</f>
        <v>0</v>
      </c>
      <c r="AF26" s="312"/>
      <c r="AG26" s="312"/>
      <c r="AH26" s="301" t="n">
        <f aca="false">R26</f>
        <v>0</v>
      </c>
      <c r="AI26" s="313"/>
      <c r="AJ26" s="169" t="n">
        <f aca="false">W26</f>
        <v>0</v>
      </c>
      <c r="AK26" s="317"/>
      <c r="AL26" s="329"/>
      <c r="AM26" s="319"/>
      <c r="AN26" s="319"/>
      <c r="AO26" s="119"/>
      <c r="AP26" s="301" t="n">
        <f aca="false">J26</f>
        <v>0</v>
      </c>
      <c r="AQ26" s="314"/>
      <c r="AR26" s="314"/>
      <c r="AS26" s="301" t="n">
        <f aca="false">R26</f>
        <v>0</v>
      </c>
      <c r="AT26" s="315"/>
      <c r="AU26" s="169" t="n">
        <f aca="false">W26</f>
        <v>0</v>
      </c>
      <c r="AV26" s="301" t="n">
        <f aca="false">'2-ToM-Components'!S26</f>
        <v>0</v>
      </c>
      <c r="AW26" s="301" t="n">
        <f aca="false">'2-ToM-Components'!U26</f>
        <v>0</v>
      </c>
      <c r="AX26" s="308"/>
      <c r="AY26" s="316"/>
      <c r="AZ26" s="171"/>
      <c r="BA26" s="171"/>
      <c r="BB26" s="301" t="n">
        <f aca="false">J26</f>
        <v>0</v>
      </c>
      <c r="BC26" s="312"/>
      <c r="BD26" s="312"/>
      <c r="BE26" s="301" t="n">
        <f aca="false">R26</f>
        <v>0</v>
      </c>
      <c r="BF26" s="313"/>
      <c r="BG26" s="169" t="n">
        <f aca="false">W26</f>
        <v>0</v>
      </c>
      <c r="BH26" s="301" t="n">
        <f aca="false">'2-ToM-Components'!AD26</f>
        <v>0</v>
      </c>
      <c r="BI26" s="301" t="n">
        <f aca="false">'2-ToM-Components'!AF26</f>
        <v>0</v>
      </c>
      <c r="BJ26" s="317"/>
      <c r="BK26" s="318"/>
      <c r="BL26" s="319"/>
      <c r="BM26" s="319"/>
      <c r="BN26" s="301" t="n">
        <f aca="false">J26</f>
        <v>0</v>
      </c>
      <c r="BO26" s="314"/>
      <c r="BP26" s="314"/>
      <c r="BQ26" s="301" t="n">
        <f aca="false">R26</f>
        <v>0</v>
      </c>
      <c r="BR26" s="315"/>
      <c r="BS26" s="169" t="n">
        <f aca="false">W26</f>
        <v>0</v>
      </c>
      <c r="BT26" s="308" t="s">
        <v>449</v>
      </c>
      <c r="BU26" s="316"/>
      <c r="BV26" s="171" t="s">
        <v>563</v>
      </c>
      <c r="BW26" s="171"/>
      <c r="BX26" s="168" t="n">
        <f aca="false">'2-ToM-Components'!O26</f>
        <v>0</v>
      </c>
      <c r="BY26" s="171"/>
      <c r="BZ26" s="171"/>
      <c r="CA26" s="319"/>
      <c r="CB26" s="319"/>
      <c r="CC26" s="301" t="n">
        <f aca="false">J26</f>
        <v>0</v>
      </c>
      <c r="CD26" s="312"/>
      <c r="CE26" s="312"/>
      <c r="CF26" s="312"/>
      <c r="CG26" s="301" t="n">
        <f aca="false">R26</f>
        <v>0</v>
      </c>
      <c r="CH26" s="313"/>
      <c r="CI26" s="169" t="n">
        <f aca="false">W26</f>
        <v>0</v>
      </c>
      <c r="CJ26" s="319"/>
      <c r="CK26" s="319"/>
      <c r="CL26" s="319"/>
      <c r="CM26" s="319"/>
      <c r="CN26" s="301" t="n">
        <f aca="false">J26</f>
        <v>0</v>
      </c>
      <c r="CO26" s="314"/>
      <c r="CP26" s="314"/>
      <c r="CQ26" s="314"/>
      <c r="CR26" s="301" t="n">
        <f aca="false">R26</f>
        <v>0</v>
      </c>
      <c r="CS26" s="315"/>
      <c r="CT26" s="169" t="n">
        <f aca="false">W26</f>
        <v>0</v>
      </c>
      <c r="CU26" s="308" t="s">
        <v>480</v>
      </c>
      <c r="CV26" s="316"/>
      <c r="CW26" s="171" t="s">
        <v>577</v>
      </c>
      <c r="CX26" s="171"/>
      <c r="CY26" s="171" t="s">
        <v>579</v>
      </c>
      <c r="CZ26" s="319"/>
      <c r="DA26" s="319" t="s">
        <v>580</v>
      </c>
      <c r="DB26" s="319"/>
      <c r="DC26" s="301" t="n">
        <f aca="false">J26</f>
        <v>0</v>
      </c>
      <c r="DD26" s="314"/>
      <c r="DE26" s="314"/>
      <c r="DF26" s="301" t="n">
        <f aca="false">R26</f>
        <v>0</v>
      </c>
      <c r="DG26" s="315"/>
      <c r="DH26" s="169" t="n">
        <f aca="false">W26</f>
        <v>0</v>
      </c>
      <c r="DI26" s="301" t="n">
        <f aca="false">'3-ToM-Motion Safety'!P26</f>
        <v>0</v>
      </c>
      <c r="DJ26" s="301" t="n">
        <f aca="false">'3-ToM-Motion Safety'!AB26</f>
        <v>0</v>
      </c>
      <c r="DK26" s="301" t="n">
        <f aca="false">'3-ToM-Motion Safety'!AN26</f>
        <v>0</v>
      </c>
      <c r="DL26" s="320"/>
      <c r="DN26" s="321"/>
      <c r="DO26" s="322" t="n">
        <f aca="false">IF(AG26="MOT_1",X26,0)</f>
        <v>0</v>
      </c>
      <c r="DP26" s="322" t="n">
        <f aca="false">IF(AG26="MOT_2",X26,0)</f>
        <v>0</v>
      </c>
      <c r="DQ26" s="322" t="n">
        <f aca="false">IF(AG26="MOT_3",X26,0)</f>
        <v>0</v>
      </c>
      <c r="DR26" s="323" t="n">
        <f aca="false">IF(AR26="SENS_2",X26,0)</f>
        <v>0</v>
      </c>
      <c r="DS26" s="323" t="n">
        <f aca="false">IF(BD26="ENC_1",X26,0)+IF(BP26="ENC_1",X26,0)</f>
        <v>0</v>
      </c>
      <c r="DT26" s="323" t="n">
        <f aca="false">IF(BD26="RES_1",X26,0)+IF(BP26="RES_1",X26,0)</f>
        <v>0</v>
      </c>
      <c r="DU26" s="323" t="n">
        <f aca="false">IF(BD26="POT_1",X26,0)+IF(BP26="POT_1",X26,0)</f>
        <v>0</v>
      </c>
      <c r="DV26" s="323" t="n">
        <f aca="false">IF(CF26="SWI_1",X26,0)+IF(CP26="SWI_1",X26,0)</f>
        <v>0</v>
      </c>
      <c r="DW26" s="322" t="n">
        <f aca="false">IF(CF26="SWI_2",X26,0)+IF(CP26="SWI_2",X26,0)</f>
        <v>0</v>
      </c>
      <c r="DX26" s="322" t="n">
        <f aca="false">IF(DE26="BRK_1",X26,0)</f>
        <v>0</v>
      </c>
    </row>
    <row r="27" customFormat="false" ht="30" hidden="false" customHeight="true" outlineLevel="0" collapsed="false">
      <c r="A27" s="167" t="n">
        <f aca="false">'[3]1-ToM-Requirements'!A15</f>
        <v>9</v>
      </c>
      <c r="B27" s="301" t="str">
        <f aca="false">'[2]1-ToM-Requirements'!B15</f>
        <v>SEL1 Double Mover PR-LI-US-1</v>
      </c>
      <c r="C27" s="168" t="str">
        <f aca="false">'[3]1-ToM-Requirements'!C15</f>
        <v>SG1DM:MC-RotX-01</v>
      </c>
      <c r="D27" s="169" t="str">
        <f aca="false">'[2]1-ToM-Requirements'!E15</f>
        <v>Adjustable Support Structure (SEL1)</v>
      </c>
      <c r="E27" s="302"/>
      <c r="F27" s="303"/>
      <c r="G27" s="172"/>
      <c r="H27" s="304"/>
      <c r="I27" s="304"/>
      <c r="J27" s="304"/>
      <c r="K27" s="304"/>
      <c r="L27" s="305"/>
      <c r="M27" s="306"/>
      <c r="N27" s="304"/>
      <c r="O27" s="304"/>
      <c r="P27" s="307"/>
      <c r="Q27" s="171"/>
      <c r="R27" s="171"/>
      <c r="S27" s="171"/>
      <c r="T27" s="308"/>
      <c r="U27" s="308"/>
      <c r="V27" s="308"/>
      <c r="W27" s="308"/>
      <c r="X27" s="309"/>
      <c r="Y27" s="310" t="n">
        <f aca="false">'2-ToM-Components'!F27</f>
        <v>0</v>
      </c>
      <c r="Z27" s="308"/>
      <c r="AA27" s="311"/>
      <c r="AB27" s="171"/>
      <c r="AC27" s="301" t="n">
        <f aca="false">'2-ToM-Components'!I27</f>
        <v>0</v>
      </c>
      <c r="AD27" s="119"/>
      <c r="AE27" s="301" t="n">
        <f aca="false">J27</f>
        <v>0</v>
      </c>
      <c r="AF27" s="312"/>
      <c r="AG27" s="312"/>
      <c r="AH27" s="301" t="n">
        <f aca="false">R27</f>
        <v>0</v>
      </c>
      <c r="AI27" s="313"/>
      <c r="AJ27" s="169" t="n">
        <f aca="false">W27</f>
        <v>0</v>
      </c>
      <c r="AK27" s="317"/>
      <c r="AL27" s="329"/>
      <c r="AM27" s="319"/>
      <c r="AN27" s="319"/>
      <c r="AO27" s="119"/>
      <c r="AP27" s="301" t="n">
        <f aca="false">J27</f>
        <v>0</v>
      </c>
      <c r="AQ27" s="314"/>
      <c r="AR27" s="314"/>
      <c r="AS27" s="301" t="n">
        <f aca="false">R27</f>
        <v>0</v>
      </c>
      <c r="AT27" s="315"/>
      <c r="AU27" s="169" t="n">
        <f aca="false">W27</f>
        <v>0</v>
      </c>
      <c r="AV27" s="301" t="n">
        <f aca="false">'2-ToM-Components'!S27</f>
        <v>0</v>
      </c>
      <c r="AW27" s="301" t="n">
        <f aca="false">'2-ToM-Components'!U27</f>
        <v>0</v>
      </c>
      <c r="AX27" s="308"/>
      <c r="AY27" s="316"/>
      <c r="AZ27" s="171"/>
      <c r="BA27" s="171"/>
      <c r="BB27" s="301" t="n">
        <f aca="false">J27</f>
        <v>0</v>
      </c>
      <c r="BC27" s="312"/>
      <c r="BD27" s="312"/>
      <c r="BE27" s="301" t="n">
        <f aca="false">R27</f>
        <v>0</v>
      </c>
      <c r="BF27" s="313"/>
      <c r="BG27" s="169" t="n">
        <f aca="false">W27</f>
        <v>0</v>
      </c>
      <c r="BH27" s="301" t="n">
        <f aca="false">'2-ToM-Components'!AD27</f>
        <v>0</v>
      </c>
      <c r="BI27" s="301" t="n">
        <f aca="false">'2-ToM-Components'!AF27</f>
        <v>0</v>
      </c>
      <c r="BJ27" s="317"/>
      <c r="BK27" s="318"/>
      <c r="BL27" s="319"/>
      <c r="BM27" s="319"/>
      <c r="BN27" s="301" t="n">
        <f aca="false">J27</f>
        <v>0</v>
      </c>
      <c r="BO27" s="314"/>
      <c r="BP27" s="314"/>
      <c r="BQ27" s="301" t="n">
        <f aca="false">R27</f>
        <v>0</v>
      </c>
      <c r="BR27" s="315"/>
      <c r="BS27" s="169" t="n">
        <f aca="false">W27</f>
        <v>0</v>
      </c>
      <c r="BT27" s="308" t="s">
        <v>449</v>
      </c>
      <c r="BU27" s="316"/>
      <c r="BV27" s="171" t="s">
        <v>563</v>
      </c>
      <c r="BW27" s="171"/>
      <c r="BX27" s="168" t="n">
        <f aca="false">'2-ToM-Components'!O27</f>
        <v>0</v>
      </c>
      <c r="BY27" s="171"/>
      <c r="BZ27" s="171"/>
      <c r="CA27" s="319"/>
      <c r="CB27" s="319"/>
      <c r="CC27" s="301" t="n">
        <f aca="false">J27</f>
        <v>0</v>
      </c>
      <c r="CD27" s="312"/>
      <c r="CE27" s="312"/>
      <c r="CF27" s="312"/>
      <c r="CG27" s="301" t="n">
        <f aca="false">R27</f>
        <v>0</v>
      </c>
      <c r="CH27" s="313"/>
      <c r="CI27" s="169" t="n">
        <f aca="false">W27</f>
        <v>0</v>
      </c>
      <c r="CJ27" s="319"/>
      <c r="CK27" s="319"/>
      <c r="CL27" s="319"/>
      <c r="CM27" s="319"/>
      <c r="CN27" s="301" t="n">
        <f aca="false">J27</f>
        <v>0</v>
      </c>
      <c r="CO27" s="314"/>
      <c r="CP27" s="314"/>
      <c r="CQ27" s="314"/>
      <c r="CR27" s="301" t="n">
        <f aca="false">R27</f>
        <v>0</v>
      </c>
      <c r="CS27" s="315"/>
      <c r="CT27" s="169" t="n">
        <f aca="false">W27</f>
        <v>0</v>
      </c>
      <c r="CU27" s="308" t="s">
        <v>480</v>
      </c>
      <c r="CV27" s="316"/>
      <c r="CW27" s="171" t="s">
        <v>577</v>
      </c>
      <c r="CX27" s="171"/>
      <c r="CY27" s="171" t="s">
        <v>579</v>
      </c>
      <c r="CZ27" s="319"/>
      <c r="DA27" s="319" t="s">
        <v>580</v>
      </c>
      <c r="DB27" s="319"/>
      <c r="DC27" s="301" t="n">
        <f aca="false">J27</f>
        <v>0</v>
      </c>
      <c r="DD27" s="314"/>
      <c r="DE27" s="314"/>
      <c r="DF27" s="301" t="n">
        <f aca="false">R27</f>
        <v>0</v>
      </c>
      <c r="DG27" s="315"/>
      <c r="DH27" s="169" t="n">
        <f aca="false">W27</f>
        <v>0</v>
      </c>
      <c r="DI27" s="301" t="n">
        <f aca="false">'3-ToM-Motion Safety'!P27</f>
        <v>0</v>
      </c>
      <c r="DJ27" s="301" t="n">
        <f aca="false">'3-ToM-Motion Safety'!AB27</f>
        <v>0</v>
      </c>
      <c r="DK27" s="301" t="n">
        <f aca="false">'3-ToM-Motion Safety'!AN27</f>
        <v>0</v>
      </c>
      <c r="DL27" s="320"/>
      <c r="DN27" s="321"/>
      <c r="DO27" s="322" t="n">
        <f aca="false">IF(AG27="MOT_1",X27,0)</f>
        <v>0</v>
      </c>
      <c r="DP27" s="322" t="n">
        <f aca="false">IF(AG27="MOT_2",X27,0)</f>
        <v>0</v>
      </c>
      <c r="DQ27" s="322" t="n">
        <f aca="false">IF(AG27="MOT_3",X27,0)</f>
        <v>0</v>
      </c>
      <c r="DR27" s="323" t="n">
        <f aca="false">IF(AR27="SENS_2",X27,0)</f>
        <v>0</v>
      </c>
      <c r="DS27" s="323" t="n">
        <f aca="false">IF(BD27="ENC_1",X27,0)+IF(BP27="ENC_1",X27,0)</f>
        <v>0</v>
      </c>
      <c r="DT27" s="323" t="n">
        <f aca="false">IF(BD27="RES_1",X27,0)+IF(BP27="RES_1",X27,0)</f>
        <v>0</v>
      </c>
      <c r="DU27" s="323" t="n">
        <f aca="false">IF(BD27="POT_1",X27,0)+IF(BP27="POT_1",X27,0)</f>
        <v>0</v>
      </c>
      <c r="DV27" s="323" t="n">
        <f aca="false">IF(CF27="SWI_1",X27,0)+IF(CP27="SWI_1",X27,0)</f>
        <v>0</v>
      </c>
      <c r="DW27" s="322" t="n">
        <f aca="false">IF(CF27="SWI_2",X27,0)+IF(CP27="SWI_2",X27,0)</f>
        <v>0</v>
      </c>
      <c r="DX27" s="322" t="n">
        <f aca="false">IF(DE27="BRK_1",X27,0)</f>
        <v>0</v>
      </c>
    </row>
    <row r="28" customFormat="false" ht="30" hidden="false" customHeight="true" outlineLevel="0" collapsed="false">
      <c r="A28" s="167" t="n">
        <f aca="false">'[3]1-ToM-Requirements'!A16</f>
        <v>10</v>
      </c>
      <c r="B28" s="301" t="str">
        <f aca="false">'[2]1-ToM-Requirements'!B16</f>
        <v>SEL1 Double Mover PR-LI-US-2</v>
      </c>
      <c r="C28" s="168" t="str">
        <f aca="false">'[3]1-ToM-Requirements'!C16</f>
        <v>SG1DM:MC-RotX-02</v>
      </c>
      <c r="D28" s="169" t="str">
        <f aca="false">'[2]1-ToM-Requirements'!E16</f>
        <v>Adjustable Support Structure (SEL1)</v>
      </c>
      <c r="E28" s="302"/>
      <c r="F28" s="303"/>
      <c r="G28" s="172"/>
      <c r="H28" s="304"/>
      <c r="I28" s="304"/>
      <c r="J28" s="304"/>
      <c r="K28" s="304"/>
      <c r="L28" s="305"/>
      <c r="M28" s="306"/>
      <c r="N28" s="304"/>
      <c r="O28" s="304"/>
      <c r="P28" s="307"/>
      <c r="Q28" s="171"/>
      <c r="R28" s="171"/>
      <c r="S28" s="171"/>
      <c r="T28" s="308"/>
      <c r="U28" s="308"/>
      <c r="V28" s="308"/>
      <c r="W28" s="308"/>
      <c r="X28" s="309"/>
      <c r="Y28" s="310" t="n">
        <f aca="false">'2-ToM-Components'!F28</f>
        <v>0</v>
      </c>
      <c r="Z28" s="308"/>
      <c r="AA28" s="311"/>
      <c r="AB28" s="171"/>
      <c r="AC28" s="301" t="n">
        <f aca="false">'2-ToM-Components'!I28</f>
        <v>0</v>
      </c>
      <c r="AD28" s="119"/>
      <c r="AE28" s="301" t="n">
        <f aca="false">J28</f>
        <v>0</v>
      </c>
      <c r="AF28" s="312"/>
      <c r="AG28" s="312"/>
      <c r="AH28" s="301" t="n">
        <f aca="false">R28</f>
        <v>0</v>
      </c>
      <c r="AI28" s="313"/>
      <c r="AJ28" s="169" t="n">
        <f aca="false">W28</f>
        <v>0</v>
      </c>
      <c r="AK28" s="317"/>
      <c r="AL28" s="329"/>
      <c r="AM28" s="319"/>
      <c r="AN28" s="319"/>
      <c r="AO28" s="119"/>
      <c r="AP28" s="301" t="n">
        <f aca="false">J28</f>
        <v>0</v>
      </c>
      <c r="AQ28" s="314"/>
      <c r="AR28" s="314"/>
      <c r="AS28" s="301" t="n">
        <f aca="false">R28</f>
        <v>0</v>
      </c>
      <c r="AT28" s="315"/>
      <c r="AU28" s="169" t="n">
        <f aca="false">W28</f>
        <v>0</v>
      </c>
      <c r="AV28" s="301" t="n">
        <f aca="false">'2-ToM-Components'!S28</f>
        <v>0</v>
      </c>
      <c r="AW28" s="301" t="n">
        <f aca="false">'2-ToM-Components'!U28</f>
        <v>0</v>
      </c>
      <c r="AX28" s="308"/>
      <c r="AY28" s="316"/>
      <c r="AZ28" s="171"/>
      <c r="BA28" s="171"/>
      <c r="BB28" s="301" t="n">
        <f aca="false">J28</f>
        <v>0</v>
      </c>
      <c r="BC28" s="312"/>
      <c r="BD28" s="312"/>
      <c r="BE28" s="301" t="n">
        <f aca="false">R28</f>
        <v>0</v>
      </c>
      <c r="BF28" s="313"/>
      <c r="BG28" s="169" t="n">
        <f aca="false">W28</f>
        <v>0</v>
      </c>
      <c r="BH28" s="301" t="n">
        <f aca="false">'2-ToM-Components'!AD28</f>
        <v>0</v>
      </c>
      <c r="BI28" s="301" t="n">
        <f aca="false">'2-ToM-Components'!AF28</f>
        <v>0</v>
      </c>
      <c r="BJ28" s="317"/>
      <c r="BK28" s="318"/>
      <c r="BL28" s="319"/>
      <c r="BM28" s="319"/>
      <c r="BN28" s="301" t="n">
        <f aca="false">J28</f>
        <v>0</v>
      </c>
      <c r="BO28" s="314"/>
      <c r="BP28" s="314"/>
      <c r="BQ28" s="301" t="n">
        <f aca="false">R28</f>
        <v>0</v>
      </c>
      <c r="BR28" s="315"/>
      <c r="BS28" s="169" t="n">
        <f aca="false">W28</f>
        <v>0</v>
      </c>
      <c r="BT28" s="308" t="s">
        <v>449</v>
      </c>
      <c r="BU28" s="316"/>
      <c r="BV28" s="171" t="s">
        <v>563</v>
      </c>
      <c r="BW28" s="171"/>
      <c r="BX28" s="168" t="n">
        <f aca="false">'2-ToM-Components'!O28</f>
        <v>0</v>
      </c>
      <c r="BY28" s="171"/>
      <c r="BZ28" s="171"/>
      <c r="CA28" s="319"/>
      <c r="CB28" s="319"/>
      <c r="CC28" s="301" t="n">
        <f aca="false">J28</f>
        <v>0</v>
      </c>
      <c r="CD28" s="312"/>
      <c r="CE28" s="312"/>
      <c r="CF28" s="312"/>
      <c r="CG28" s="301" t="n">
        <f aca="false">R28</f>
        <v>0</v>
      </c>
      <c r="CH28" s="313"/>
      <c r="CI28" s="169" t="n">
        <f aca="false">W28</f>
        <v>0</v>
      </c>
      <c r="CJ28" s="319"/>
      <c r="CK28" s="319"/>
      <c r="CL28" s="319"/>
      <c r="CM28" s="319"/>
      <c r="CN28" s="301" t="n">
        <f aca="false">J28</f>
        <v>0</v>
      </c>
      <c r="CO28" s="314"/>
      <c r="CP28" s="314"/>
      <c r="CQ28" s="314"/>
      <c r="CR28" s="301" t="n">
        <f aca="false">R28</f>
        <v>0</v>
      </c>
      <c r="CS28" s="315"/>
      <c r="CT28" s="169" t="n">
        <f aca="false">W28</f>
        <v>0</v>
      </c>
      <c r="CU28" s="308" t="s">
        <v>480</v>
      </c>
      <c r="CV28" s="316"/>
      <c r="CW28" s="171" t="s">
        <v>577</v>
      </c>
      <c r="CX28" s="171"/>
      <c r="CY28" s="171" t="s">
        <v>579</v>
      </c>
      <c r="CZ28" s="319"/>
      <c r="DA28" s="319" t="s">
        <v>580</v>
      </c>
      <c r="DB28" s="319"/>
      <c r="DC28" s="301" t="n">
        <f aca="false">J28</f>
        <v>0</v>
      </c>
      <c r="DD28" s="314"/>
      <c r="DE28" s="314"/>
      <c r="DF28" s="301" t="n">
        <f aca="false">R28</f>
        <v>0</v>
      </c>
      <c r="DG28" s="315"/>
      <c r="DH28" s="169" t="n">
        <f aca="false">W28</f>
        <v>0</v>
      </c>
      <c r="DI28" s="301" t="n">
        <f aca="false">'3-ToM-Motion Safety'!P28</f>
        <v>0</v>
      </c>
      <c r="DJ28" s="301" t="n">
        <f aca="false">'3-ToM-Motion Safety'!AB28</f>
        <v>0</v>
      </c>
      <c r="DK28" s="301" t="n">
        <f aca="false">'3-ToM-Motion Safety'!AN28</f>
        <v>0</v>
      </c>
      <c r="DL28" s="320"/>
      <c r="DN28" s="321"/>
      <c r="DO28" s="322" t="n">
        <f aca="false">IF(AG28="MOT_1",X28,0)</f>
        <v>0</v>
      </c>
      <c r="DP28" s="322" t="n">
        <f aca="false">IF(AG28="MOT_2",X28,0)</f>
        <v>0</v>
      </c>
      <c r="DQ28" s="322" t="n">
        <f aca="false">IF(AG28="MOT_3",X28,0)</f>
        <v>0</v>
      </c>
      <c r="DR28" s="323" t="n">
        <f aca="false">IF(AR28="SENS_2",X28,0)</f>
        <v>0</v>
      </c>
      <c r="DS28" s="323" t="n">
        <f aca="false">IF(BD28="ENC_1",X28,0)+IF(BP28="ENC_1",X28,0)</f>
        <v>0</v>
      </c>
      <c r="DT28" s="323" t="n">
        <f aca="false">IF(BD28="RES_1",X28,0)+IF(BP28="RES_1",X28,0)</f>
        <v>0</v>
      </c>
      <c r="DU28" s="323" t="n">
        <f aca="false">IF(BD28="POT_1",X28,0)+IF(BP28="POT_1",X28,0)</f>
        <v>0</v>
      </c>
      <c r="DV28" s="323" t="n">
        <f aca="false">IF(CF28="SWI_1",X28,0)+IF(CP28="SWI_1",X28,0)</f>
        <v>0</v>
      </c>
      <c r="DW28" s="322" t="n">
        <f aca="false">IF(CF28="SWI_2",X28,0)+IF(CP28="SWI_2",X28,0)</f>
        <v>0</v>
      </c>
      <c r="DX28" s="322" t="n">
        <f aca="false">IF(DE28="BRK_1",X28,0)</f>
        <v>0</v>
      </c>
    </row>
    <row r="29" customFormat="false" ht="30" hidden="false" customHeight="true" outlineLevel="0" collapsed="false">
      <c r="A29" s="167"/>
      <c r="B29" s="325" t="s">
        <v>621</v>
      </c>
      <c r="C29" s="325"/>
      <c r="D29" s="326"/>
      <c r="E29" s="302"/>
      <c r="F29" s="303"/>
      <c r="G29" s="172"/>
      <c r="H29" s="304"/>
      <c r="I29" s="304"/>
      <c r="J29" s="304"/>
      <c r="K29" s="304"/>
      <c r="L29" s="305"/>
      <c r="M29" s="306"/>
      <c r="N29" s="304"/>
      <c r="O29" s="304"/>
      <c r="P29" s="307"/>
      <c r="Q29" s="171"/>
      <c r="R29" s="171"/>
      <c r="S29" s="171"/>
      <c r="T29" s="308"/>
      <c r="U29" s="308"/>
      <c r="V29" s="308"/>
      <c r="W29" s="308"/>
      <c r="X29" s="309"/>
      <c r="Y29" s="310" t="n">
        <f aca="false">'2-ToM-Components'!F29</f>
        <v>0</v>
      </c>
      <c r="Z29" s="308"/>
      <c r="AA29" s="311"/>
      <c r="AB29" s="171"/>
      <c r="AC29" s="301" t="n">
        <f aca="false">'2-ToM-Components'!I29</f>
        <v>0</v>
      </c>
      <c r="AD29" s="119"/>
      <c r="AE29" s="301" t="n">
        <f aca="false">J29</f>
        <v>0</v>
      </c>
      <c r="AF29" s="312"/>
      <c r="AG29" s="312"/>
      <c r="AH29" s="301" t="n">
        <f aca="false">R29</f>
        <v>0</v>
      </c>
      <c r="AI29" s="313"/>
      <c r="AJ29" s="169" t="n">
        <f aca="false">W29</f>
        <v>0</v>
      </c>
      <c r="AK29" s="308"/>
      <c r="AL29" s="311"/>
      <c r="AM29" s="171"/>
      <c r="AN29" s="171"/>
      <c r="AO29" s="119"/>
      <c r="AP29" s="301" t="n">
        <f aca="false">J29</f>
        <v>0</v>
      </c>
      <c r="AQ29" s="314"/>
      <c r="AR29" s="314"/>
      <c r="AS29" s="301" t="n">
        <f aca="false">R29</f>
        <v>0</v>
      </c>
      <c r="AT29" s="315"/>
      <c r="AU29" s="169" t="n">
        <f aca="false">W29</f>
        <v>0</v>
      </c>
      <c r="AV29" s="301" t="n">
        <f aca="false">'2-ToM-Components'!S29</f>
        <v>0</v>
      </c>
      <c r="AW29" s="301" t="n">
        <f aca="false">'2-ToM-Components'!U29</f>
        <v>0</v>
      </c>
      <c r="AX29" s="308"/>
      <c r="AY29" s="316"/>
      <c r="AZ29" s="171"/>
      <c r="BA29" s="171"/>
      <c r="BB29" s="301" t="n">
        <f aca="false">J29</f>
        <v>0</v>
      </c>
      <c r="BC29" s="312"/>
      <c r="BD29" s="312"/>
      <c r="BE29" s="301" t="n">
        <f aca="false">R29</f>
        <v>0</v>
      </c>
      <c r="BF29" s="313"/>
      <c r="BG29" s="169" t="n">
        <f aca="false">W29</f>
        <v>0</v>
      </c>
      <c r="BH29" s="301" t="n">
        <f aca="false">'2-ToM-Components'!AD29</f>
        <v>0</v>
      </c>
      <c r="BI29" s="301" t="n">
        <f aca="false">'2-ToM-Components'!AF29</f>
        <v>0</v>
      </c>
      <c r="BJ29" s="317"/>
      <c r="BK29" s="318"/>
      <c r="BL29" s="319"/>
      <c r="BM29" s="319"/>
      <c r="BN29" s="301" t="n">
        <f aca="false">J29</f>
        <v>0</v>
      </c>
      <c r="BO29" s="314"/>
      <c r="BP29" s="314"/>
      <c r="BQ29" s="301" t="n">
        <f aca="false">R29</f>
        <v>0</v>
      </c>
      <c r="BR29" s="315"/>
      <c r="BS29" s="169" t="n">
        <f aca="false">W29</f>
        <v>0</v>
      </c>
      <c r="BT29" s="308" t="s">
        <v>449</v>
      </c>
      <c r="BU29" s="316"/>
      <c r="BV29" s="171" t="s">
        <v>563</v>
      </c>
      <c r="BW29" s="171"/>
      <c r="BX29" s="168" t="n">
        <f aca="false">'2-ToM-Components'!O29</f>
        <v>0</v>
      </c>
      <c r="BY29" s="171"/>
      <c r="BZ29" s="171"/>
      <c r="CA29" s="319"/>
      <c r="CB29" s="319"/>
      <c r="CC29" s="301" t="n">
        <f aca="false">J29</f>
        <v>0</v>
      </c>
      <c r="CD29" s="312"/>
      <c r="CE29" s="312"/>
      <c r="CF29" s="312"/>
      <c r="CG29" s="301" t="n">
        <f aca="false">R29</f>
        <v>0</v>
      </c>
      <c r="CH29" s="313"/>
      <c r="CI29" s="169" t="n">
        <f aca="false">W29</f>
        <v>0</v>
      </c>
      <c r="CJ29" s="319"/>
      <c r="CK29" s="319"/>
      <c r="CL29" s="319"/>
      <c r="CM29" s="319"/>
      <c r="CN29" s="301" t="n">
        <f aca="false">J29</f>
        <v>0</v>
      </c>
      <c r="CO29" s="314"/>
      <c r="CP29" s="314"/>
      <c r="CQ29" s="314"/>
      <c r="CR29" s="301" t="n">
        <f aca="false">R29</f>
        <v>0</v>
      </c>
      <c r="CS29" s="315"/>
      <c r="CT29" s="169" t="n">
        <f aca="false">W29</f>
        <v>0</v>
      </c>
      <c r="CU29" s="308" t="s">
        <v>480</v>
      </c>
      <c r="CV29" s="316"/>
      <c r="CW29" s="171" t="s">
        <v>577</v>
      </c>
      <c r="CX29" s="171"/>
      <c r="CY29" s="171" t="s">
        <v>579</v>
      </c>
      <c r="CZ29" s="319"/>
      <c r="DA29" s="319" t="s">
        <v>580</v>
      </c>
      <c r="DB29" s="319"/>
      <c r="DC29" s="301" t="n">
        <f aca="false">J29</f>
        <v>0</v>
      </c>
      <c r="DD29" s="314"/>
      <c r="DE29" s="314"/>
      <c r="DF29" s="301" t="n">
        <f aca="false">R29</f>
        <v>0</v>
      </c>
      <c r="DG29" s="315"/>
      <c r="DH29" s="169" t="n">
        <f aca="false">W29</f>
        <v>0</v>
      </c>
      <c r="DI29" s="301" t="n">
        <f aca="false">'3-ToM-Motion Safety'!P29</f>
        <v>0</v>
      </c>
      <c r="DJ29" s="301" t="n">
        <f aca="false">'3-ToM-Motion Safety'!AB29</f>
        <v>0</v>
      </c>
      <c r="DK29" s="301" t="n">
        <f aca="false">'3-ToM-Motion Safety'!AN29</f>
        <v>0</v>
      </c>
      <c r="DL29" s="320"/>
      <c r="DN29" s="321"/>
      <c r="DO29" s="322" t="n">
        <f aca="false">IF(AG29="MOT_1",X29,0)</f>
        <v>0</v>
      </c>
      <c r="DP29" s="322" t="n">
        <f aca="false">IF(AG29="MOT_2",X29,0)</f>
        <v>0</v>
      </c>
      <c r="DQ29" s="322" t="n">
        <f aca="false">IF(AG29="MOT_3",X29,0)</f>
        <v>0</v>
      </c>
      <c r="DR29" s="323" t="n">
        <f aca="false">IF(AR29="SENS_2",X29,0)</f>
        <v>0</v>
      </c>
      <c r="DS29" s="323" t="n">
        <f aca="false">IF(BD29="ENC_1",X29,0)+IF(BP29="ENC_1",X29,0)</f>
        <v>0</v>
      </c>
      <c r="DT29" s="323" t="n">
        <f aca="false">IF(BD29="RES_1",X29,0)+IF(BP29="RES_1",X29,0)</f>
        <v>0</v>
      </c>
      <c r="DU29" s="323" t="n">
        <f aca="false">IF(BD29="POT_1",X29,0)+IF(BP29="POT_1",X29,0)</f>
        <v>0</v>
      </c>
      <c r="DV29" s="323" t="n">
        <f aca="false">IF(CF29="SWI_1",X29,0)+IF(CP29="SWI_1",X29,0)</f>
        <v>0</v>
      </c>
      <c r="DW29" s="322" t="n">
        <f aca="false">IF(CF29="SWI_2",X29,0)+IF(CP29="SWI_2",X29,0)</f>
        <v>0</v>
      </c>
      <c r="DX29" s="322" t="n">
        <f aca="false">IF(DE29="BRK_1",X29,0)</f>
        <v>0</v>
      </c>
    </row>
    <row r="30" customFormat="false" ht="30" hidden="false" customHeight="true" outlineLevel="0" collapsed="false">
      <c r="A30" s="167" t="n">
        <f aca="false">'[3]1-ToM-Requirements'!A18</f>
        <v>12</v>
      </c>
      <c r="B30" s="301" t="str">
        <f aca="false">'[2]1-ToM-Requirements'!B18</f>
        <v>SEL1 Robot / Vertical</v>
      </c>
      <c r="C30" s="301" t="str">
        <f aca="false">'[3]1-ToM-Requirements'!C18</f>
        <v>SG1Rb:MC-LinZ-01</v>
      </c>
      <c r="D30" s="169" t="str">
        <f aca="false">'[2]1-ToM-Requirements'!E18</f>
        <v>Mirror Adjustment Robot (SEL1)</v>
      </c>
      <c r="E30" s="302"/>
      <c r="F30" s="303"/>
      <c r="G30" s="172"/>
      <c r="H30" s="304"/>
      <c r="I30" s="304"/>
      <c r="J30" s="304"/>
      <c r="K30" s="304"/>
      <c r="L30" s="305"/>
      <c r="M30" s="306"/>
      <c r="N30" s="304"/>
      <c r="O30" s="304"/>
      <c r="P30" s="307"/>
      <c r="Q30" s="171"/>
      <c r="R30" s="171"/>
      <c r="S30" s="171"/>
      <c r="T30" s="308"/>
      <c r="U30" s="308"/>
      <c r="V30" s="308"/>
      <c r="W30" s="308"/>
      <c r="X30" s="309"/>
      <c r="Y30" s="310" t="n">
        <f aca="false">'2-ToM-Components'!F30</f>
        <v>0</v>
      </c>
      <c r="Z30" s="308"/>
      <c r="AA30" s="311"/>
      <c r="AB30" s="171"/>
      <c r="AC30" s="301" t="n">
        <f aca="false">'2-ToM-Components'!I30</f>
        <v>0</v>
      </c>
      <c r="AD30" s="119"/>
      <c r="AE30" s="301" t="n">
        <f aca="false">J30</f>
        <v>0</v>
      </c>
      <c r="AF30" s="312"/>
      <c r="AG30" s="312"/>
      <c r="AH30" s="301" t="n">
        <f aca="false">R30</f>
        <v>0</v>
      </c>
      <c r="AI30" s="313"/>
      <c r="AJ30" s="169" t="n">
        <f aca="false">W30</f>
        <v>0</v>
      </c>
      <c r="AK30" s="308" t="s">
        <v>448</v>
      </c>
      <c r="AL30" s="311" t="n">
        <v>2</v>
      </c>
      <c r="AM30" s="171" t="s">
        <v>596</v>
      </c>
      <c r="AN30" s="171" t="s">
        <v>551</v>
      </c>
      <c r="AO30" s="119"/>
      <c r="AP30" s="301" t="n">
        <f aca="false">J30</f>
        <v>0</v>
      </c>
      <c r="AQ30" s="314"/>
      <c r="AR30" s="314"/>
      <c r="AS30" s="301" t="n">
        <f aca="false">R30</f>
        <v>0</v>
      </c>
      <c r="AT30" s="315"/>
      <c r="AU30" s="169" t="n">
        <f aca="false">W30</f>
        <v>0</v>
      </c>
      <c r="AV30" s="301" t="n">
        <f aca="false">'2-ToM-Components'!S30</f>
        <v>0</v>
      </c>
      <c r="AW30" s="301" t="n">
        <f aca="false">'2-ToM-Components'!U30</f>
        <v>0</v>
      </c>
      <c r="AX30" s="308"/>
      <c r="AY30" s="316"/>
      <c r="AZ30" s="171"/>
      <c r="BA30" s="171"/>
      <c r="BB30" s="301" t="n">
        <f aca="false">J30</f>
        <v>0</v>
      </c>
      <c r="BC30" s="312"/>
      <c r="BD30" s="312"/>
      <c r="BE30" s="301" t="n">
        <f aca="false">R30</f>
        <v>0</v>
      </c>
      <c r="BF30" s="313"/>
      <c r="BG30" s="169" t="n">
        <f aca="false">W30</f>
        <v>0</v>
      </c>
      <c r="BH30" s="301" t="n">
        <f aca="false">'2-ToM-Components'!AD30</f>
        <v>0</v>
      </c>
      <c r="BI30" s="301" t="n">
        <f aca="false">'2-ToM-Components'!AF30</f>
        <v>0</v>
      </c>
      <c r="BJ30" s="317"/>
      <c r="BK30" s="318"/>
      <c r="BL30" s="319"/>
      <c r="BM30" s="319"/>
      <c r="BN30" s="301" t="n">
        <f aca="false">J30</f>
        <v>0</v>
      </c>
      <c r="BO30" s="314"/>
      <c r="BP30" s="314"/>
      <c r="BQ30" s="301" t="n">
        <f aca="false">R30</f>
        <v>0</v>
      </c>
      <c r="BR30" s="315"/>
      <c r="BS30" s="169" t="n">
        <f aca="false">W30</f>
        <v>0</v>
      </c>
      <c r="BT30" s="308" t="s">
        <v>449</v>
      </c>
      <c r="BU30" s="316"/>
      <c r="BV30" s="171" t="s">
        <v>563</v>
      </c>
      <c r="BW30" s="171"/>
      <c r="BX30" s="168" t="n">
        <f aca="false">'2-ToM-Components'!O30</f>
        <v>0</v>
      </c>
      <c r="BY30" s="171"/>
      <c r="BZ30" s="171"/>
      <c r="CA30" s="319"/>
      <c r="CB30" s="319"/>
      <c r="CC30" s="301" t="n">
        <f aca="false">J30</f>
        <v>0</v>
      </c>
      <c r="CD30" s="312"/>
      <c r="CE30" s="312"/>
      <c r="CF30" s="312"/>
      <c r="CG30" s="301" t="n">
        <f aca="false">R30</f>
        <v>0</v>
      </c>
      <c r="CH30" s="313"/>
      <c r="CI30" s="169" t="n">
        <f aca="false">W30</f>
        <v>0</v>
      </c>
      <c r="CJ30" s="319"/>
      <c r="CK30" s="319"/>
      <c r="CL30" s="319"/>
      <c r="CM30" s="319"/>
      <c r="CN30" s="301" t="n">
        <f aca="false">J30</f>
        <v>0</v>
      </c>
      <c r="CO30" s="314"/>
      <c r="CP30" s="314"/>
      <c r="CQ30" s="314"/>
      <c r="CR30" s="301" t="n">
        <f aca="false">R30</f>
        <v>0</v>
      </c>
      <c r="CS30" s="315"/>
      <c r="CT30" s="169" t="n">
        <f aca="false">W30</f>
        <v>0</v>
      </c>
      <c r="CU30" s="308" t="s">
        <v>480</v>
      </c>
      <c r="CV30" s="316"/>
      <c r="CW30" s="171" t="s">
        <v>577</v>
      </c>
      <c r="CX30" s="171"/>
      <c r="CY30" s="171" t="s">
        <v>579</v>
      </c>
      <c r="CZ30" s="319"/>
      <c r="DA30" s="319" t="s">
        <v>580</v>
      </c>
      <c r="DB30" s="319"/>
      <c r="DC30" s="301" t="n">
        <f aca="false">J30</f>
        <v>0</v>
      </c>
      <c r="DD30" s="314"/>
      <c r="DE30" s="314"/>
      <c r="DF30" s="301" t="n">
        <f aca="false">R30</f>
        <v>0</v>
      </c>
      <c r="DG30" s="315"/>
      <c r="DH30" s="169" t="n">
        <f aca="false">W30</f>
        <v>0</v>
      </c>
      <c r="DI30" s="301" t="n">
        <f aca="false">'3-ToM-Motion Safety'!P30</f>
        <v>0</v>
      </c>
      <c r="DJ30" s="301" t="n">
        <f aca="false">'3-ToM-Motion Safety'!AB30</f>
        <v>0</v>
      </c>
      <c r="DK30" s="301" t="n">
        <f aca="false">'3-ToM-Motion Safety'!AN30</f>
        <v>0</v>
      </c>
      <c r="DL30" s="320"/>
      <c r="DN30" s="321"/>
      <c r="DO30" s="322" t="n">
        <f aca="false">IF(AG30="MOT_1",X30,0)</f>
        <v>0</v>
      </c>
      <c r="DP30" s="322" t="n">
        <f aca="false">IF(AG30="MOT_2",X30,0)</f>
        <v>0</v>
      </c>
      <c r="DQ30" s="322" t="n">
        <f aca="false">IF(AG30="MOT_3",X30,0)</f>
        <v>0</v>
      </c>
      <c r="DR30" s="323" t="n">
        <f aca="false">IF(AR30="SENS_2",X30,0)</f>
        <v>0</v>
      </c>
      <c r="DS30" s="323" t="n">
        <f aca="false">IF(BD30="ENC_1",X30,0)+IF(BP30="ENC_1",X30,0)</f>
        <v>0</v>
      </c>
      <c r="DT30" s="323" t="n">
        <f aca="false">IF(BD30="RES_1",X30,0)+IF(BP30="RES_1",X30,0)</f>
        <v>0</v>
      </c>
      <c r="DU30" s="323" t="n">
        <f aca="false">IF(BD30="POT_1",X30,0)+IF(BP30="POT_1",X30,0)</f>
        <v>0</v>
      </c>
      <c r="DV30" s="323" t="n">
        <f aca="false">IF(CF30="SWI_1",X30,0)+IF(CP30="SWI_1",X30,0)</f>
        <v>0</v>
      </c>
      <c r="DW30" s="322" t="n">
        <f aca="false">IF(CF30="SWI_2",X30,0)+IF(CP30="SWI_2",X30,0)</f>
        <v>0</v>
      </c>
      <c r="DX30" s="322" t="n">
        <f aca="false">IF(DE30="BRK_1",X30,0)</f>
        <v>0</v>
      </c>
    </row>
    <row r="31" customFormat="false" ht="30" hidden="false" customHeight="true" outlineLevel="0" collapsed="false">
      <c r="A31" s="167" t="n">
        <f aca="false">'[3]1-ToM-Requirements'!A19</f>
        <v>13</v>
      </c>
      <c r="B31" s="301" t="str">
        <f aca="false">'[2]1-ToM-Requirements'!B19</f>
        <v>SEL1 Driver 1 / Approach</v>
      </c>
      <c r="C31" s="301" t="str">
        <f aca="false">'[3]1-ToM-Requirements'!C19</f>
        <v>SG1Rb:MC-LinY-01</v>
      </c>
      <c r="D31" s="169" t="str">
        <f aca="false">'[2]1-ToM-Requirements'!E19</f>
        <v>Mirror Adjustment Robot (SEL1)</v>
      </c>
      <c r="E31" s="302"/>
      <c r="F31" s="303"/>
      <c r="G31" s="172"/>
      <c r="H31" s="304"/>
      <c r="I31" s="304"/>
      <c r="J31" s="304"/>
      <c r="K31" s="304"/>
      <c r="L31" s="305"/>
      <c r="M31" s="306"/>
      <c r="N31" s="304"/>
      <c r="O31" s="304"/>
      <c r="P31" s="307"/>
      <c r="Q31" s="171"/>
      <c r="R31" s="171"/>
      <c r="S31" s="171"/>
      <c r="T31" s="308"/>
      <c r="U31" s="308"/>
      <c r="V31" s="308"/>
      <c r="W31" s="308"/>
      <c r="X31" s="309"/>
      <c r="Y31" s="310" t="n">
        <f aca="false">'2-ToM-Components'!F31</f>
        <v>0</v>
      </c>
      <c r="Z31" s="308"/>
      <c r="AA31" s="311"/>
      <c r="AB31" s="171"/>
      <c r="AC31" s="301" t="n">
        <f aca="false">'2-ToM-Components'!I31</f>
        <v>0</v>
      </c>
      <c r="AD31" s="119"/>
      <c r="AE31" s="301" t="n">
        <f aca="false">J31</f>
        <v>0</v>
      </c>
      <c r="AF31" s="312"/>
      <c r="AG31" s="312"/>
      <c r="AH31" s="301" t="n">
        <f aca="false">R31</f>
        <v>0</v>
      </c>
      <c r="AI31" s="313"/>
      <c r="AJ31" s="169" t="n">
        <f aca="false">W31</f>
        <v>0</v>
      </c>
      <c r="AK31" s="308" t="s">
        <v>448</v>
      </c>
      <c r="AL31" s="311" t="n">
        <v>2</v>
      </c>
      <c r="AM31" s="171" t="s">
        <v>597</v>
      </c>
      <c r="AN31" s="171" t="s">
        <v>551</v>
      </c>
      <c r="AO31" s="119"/>
      <c r="AP31" s="301" t="n">
        <f aca="false">J31</f>
        <v>0</v>
      </c>
      <c r="AQ31" s="314"/>
      <c r="AR31" s="314"/>
      <c r="AS31" s="301" t="n">
        <f aca="false">R31</f>
        <v>0</v>
      </c>
      <c r="AT31" s="315"/>
      <c r="AU31" s="169" t="n">
        <f aca="false">W31</f>
        <v>0</v>
      </c>
      <c r="AV31" s="301" t="n">
        <f aca="false">'2-ToM-Components'!S31</f>
        <v>0</v>
      </c>
      <c r="AW31" s="301" t="n">
        <f aca="false">'2-ToM-Components'!U31</f>
        <v>0</v>
      </c>
      <c r="AX31" s="308"/>
      <c r="AY31" s="316"/>
      <c r="AZ31" s="171"/>
      <c r="BA31" s="171"/>
      <c r="BB31" s="301" t="n">
        <f aca="false">J31</f>
        <v>0</v>
      </c>
      <c r="BC31" s="312"/>
      <c r="BD31" s="312"/>
      <c r="BE31" s="301" t="n">
        <f aca="false">R31</f>
        <v>0</v>
      </c>
      <c r="BF31" s="313"/>
      <c r="BG31" s="169" t="n">
        <f aca="false">W31</f>
        <v>0</v>
      </c>
      <c r="BH31" s="301" t="n">
        <f aca="false">'2-ToM-Components'!AD31</f>
        <v>0</v>
      </c>
      <c r="BI31" s="301" t="n">
        <f aca="false">'2-ToM-Components'!AF31</f>
        <v>0</v>
      </c>
      <c r="BJ31" s="317"/>
      <c r="BK31" s="318"/>
      <c r="BL31" s="319"/>
      <c r="BM31" s="319"/>
      <c r="BN31" s="301" t="n">
        <f aca="false">J31</f>
        <v>0</v>
      </c>
      <c r="BO31" s="314"/>
      <c r="BP31" s="314"/>
      <c r="BQ31" s="301" t="n">
        <f aca="false">R31</f>
        <v>0</v>
      </c>
      <c r="BR31" s="315"/>
      <c r="BS31" s="169" t="n">
        <f aca="false">W31</f>
        <v>0</v>
      </c>
      <c r="BT31" s="308" t="s">
        <v>449</v>
      </c>
      <c r="BU31" s="316"/>
      <c r="BV31" s="171" t="s">
        <v>563</v>
      </c>
      <c r="BW31" s="171"/>
      <c r="BX31" s="168" t="n">
        <f aca="false">'2-ToM-Components'!O31</f>
        <v>0</v>
      </c>
      <c r="BY31" s="171"/>
      <c r="BZ31" s="171"/>
      <c r="CA31" s="319"/>
      <c r="CB31" s="319"/>
      <c r="CC31" s="301" t="n">
        <f aca="false">J31</f>
        <v>0</v>
      </c>
      <c r="CD31" s="312"/>
      <c r="CE31" s="312"/>
      <c r="CF31" s="312"/>
      <c r="CG31" s="301" t="n">
        <f aca="false">R31</f>
        <v>0</v>
      </c>
      <c r="CH31" s="313"/>
      <c r="CI31" s="169" t="n">
        <f aca="false">W31</f>
        <v>0</v>
      </c>
      <c r="CJ31" s="319"/>
      <c r="CK31" s="319"/>
      <c r="CL31" s="319"/>
      <c r="CM31" s="319"/>
      <c r="CN31" s="301" t="n">
        <f aca="false">J31</f>
        <v>0</v>
      </c>
      <c r="CO31" s="314"/>
      <c r="CP31" s="314"/>
      <c r="CQ31" s="314"/>
      <c r="CR31" s="301" t="n">
        <f aca="false">R31</f>
        <v>0</v>
      </c>
      <c r="CS31" s="315"/>
      <c r="CT31" s="169" t="n">
        <f aca="false">W31</f>
        <v>0</v>
      </c>
      <c r="CU31" s="308" t="s">
        <v>480</v>
      </c>
      <c r="CV31" s="316"/>
      <c r="CW31" s="171" t="s">
        <v>577</v>
      </c>
      <c r="CX31" s="171"/>
      <c r="CY31" s="171" t="s">
        <v>579</v>
      </c>
      <c r="CZ31" s="319"/>
      <c r="DA31" s="319" t="s">
        <v>580</v>
      </c>
      <c r="DB31" s="319"/>
      <c r="DC31" s="301" t="n">
        <f aca="false">J31</f>
        <v>0</v>
      </c>
      <c r="DD31" s="314"/>
      <c r="DE31" s="314"/>
      <c r="DF31" s="301" t="n">
        <f aca="false">R31</f>
        <v>0</v>
      </c>
      <c r="DG31" s="315"/>
      <c r="DH31" s="169" t="n">
        <f aca="false">W31</f>
        <v>0</v>
      </c>
      <c r="DI31" s="301" t="n">
        <f aca="false">'3-ToM-Motion Safety'!P31</f>
        <v>0</v>
      </c>
      <c r="DJ31" s="301" t="n">
        <f aca="false">'3-ToM-Motion Safety'!AB31</f>
        <v>0</v>
      </c>
      <c r="DK31" s="301" t="n">
        <f aca="false">'3-ToM-Motion Safety'!AN31</f>
        <v>0</v>
      </c>
      <c r="DL31" s="320"/>
      <c r="DN31" s="321"/>
      <c r="DO31" s="322" t="n">
        <f aca="false">IF(AG31="MOT_1",X31,0)</f>
        <v>0</v>
      </c>
      <c r="DP31" s="322" t="n">
        <f aca="false">IF(AG31="MOT_2",X31,0)</f>
        <v>0</v>
      </c>
      <c r="DQ31" s="322" t="n">
        <f aca="false">IF(AG31="MOT_3",X31,0)</f>
        <v>0</v>
      </c>
      <c r="DR31" s="323" t="n">
        <f aca="false">IF(AR31="SENS_2",X31,0)</f>
        <v>0</v>
      </c>
      <c r="DS31" s="323" t="n">
        <f aca="false">IF(BD31="ENC_1",X31,0)+IF(BP31="ENC_1",X31,0)</f>
        <v>0</v>
      </c>
      <c r="DT31" s="323" t="n">
        <f aca="false">IF(BD31="RES_1",X31,0)+IF(BP31="RES_1",X31,0)</f>
        <v>0</v>
      </c>
      <c r="DU31" s="323" t="n">
        <f aca="false">IF(BD31="POT_1",X31,0)+IF(BP31="POT_1",X31,0)</f>
        <v>0</v>
      </c>
      <c r="DV31" s="323" t="n">
        <f aca="false">IF(CF31="SWI_1",X31,0)+IF(CP31="SWI_1",X31,0)</f>
        <v>0</v>
      </c>
      <c r="DW31" s="322" t="n">
        <f aca="false">IF(CF31="SWI_2",X31,0)+IF(CP31="SWI_2",X31,0)</f>
        <v>0</v>
      </c>
      <c r="DX31" s="322" t="n">
        <f aca="false">IF(DE31="BRK_1",X31,0)</f>
        <v>0</v>
      </c>
    </row>
    <row r="32" customFormat="false" ht="30" hidden="false" customHeight="true" outlineLevel="0" collapsed="false">
      <c r="A32" s="167" t="n">
        <f aca="false">'[3]1-ToM-Requirements'!A20</f>
        <v>14</v>
      </c>
      <c r="B32" s="301" t="str">
        <f aca="false">'[2]1-ToM-Requirements'!B20</f>
        <v>SEL1 Driver 1 / Adjust</v>
      </c>
      <c r="C32" s="301" t="str">
        <f aca="false">'[3]1-ToM-Requirements'!C20</f>
        <v>SG1Rb:MC-RotY-01</v>
      </c>
      <c r="D32" s="169" t="str">
        <f aca="false">'[2]1-ToM-Requirements'!E20</f>
        <v>Mirror Adjustment Robot (SEL1)</v>
      </c>
      <c r="E32" s="302"/>
      <c r="F32" s="303"/>
      <c r="G32" s="172"/>
      <c r="H32" s="304"/>
      <c r="I32" s="304"/>
      <c r="J32" s="304"/>
      <c r="K32" s="304"/>
      <c r="L32" s="305"/>
      <c r="M32" s="306"/>
      <c r="N32" s="304"/>
      <c r="O32" s="304"/>
      <c r="P32" s="307"/>
      <c r="Q32" s="171"/>
      <c r="R32" s="171"/>
      <c r="S32" s="171"/>
      <c r="T32" s="308"/>
      <c r="U32" s="308"/>
      <c r="V32" s="308"/>
      <c r="W32" s="308"/>
      <c r="X32" s="309"/>
      <c r="Y32" s="310" t="n">
        <f aca="false">'2-ToM-Components'!F32</f>
        <v>0</v>
      </c>
      <c r="Z32" s="308"/>
      <c r="AA32" s="311"/>
      <c r="AB32" s="171"/>
      <c r="AC32" s="301" t="n">
        <f aca="false">'2-ToM-Components'!I32</f>
        <v>0</v>
      </c>
      <c r="AD32" s="119"/>
      <c r="AE32" s="301" t="n">
        <f aca="false">J32</f>
        <v>0</v>
      </c>
      <c r="AF32" s="312"/>
      <c r="AG32" s="312"/>
      <c r="AH32" s="301" t="n">
        <f aca="false">R32</f>
        <v>0</v>
      </c>
      <c r="AI32" s="313"/>
      <c r="AJ32" s="169" t="n">
        <f aca="false">W32</f>
        <v>0</v>
      </c>
      <c r="AK32" s="308" t="s">
        <v>448</v>
      </c>
      <c r="AL32" s="311" t="n">
        <v>3</v>
      </c>
      <c r="AM32" s="171" t="s">
        <v>371</v>
      </c>
      <c r="AN32" s="171" t="s">
        <v>551</v>
      </c>
      <c r="AO32" s="119"/>
      <c r="AP32" s="301" t="n">
        <f aca="false">J32</f>
        <v>0</v>
      </c>
      <c r="AQ32" s="314"/>
      <c r="AR32" s="314"/>
      <c r="AS32" s="301" t="n">
        <f aca="false">R32</f>
        <v>0</v>
      </c>
      <c r="AT32" s="315"/>
      <c r="AU32" s="169" t="n">
        <f aca="false">W32</f>
        <v>0</v>
      </c>
      <c r="AV32" s="301" t="n">
        <f aca="false">'2-ToM-Components'!S32</f>
        <v>0</v>
      </c>
      <c r="AW32" s="301" t="n">
        <f aca="false">'2-ToM-Components'!U32</f>
        <v>0</v>
      </c>
      <c r="AX32" s="308"/>
      <c r="AY32" s="316"/>
      <c r="AZ32" s="171"/>
      <c r="BA32" s="171"/>
      <c r="BB32" s="301" t="n">
        <f aca="false">J32</f>
        <v>0</v>
      </c>
      <c r="BC32" s="312"/>
      <c r="BD32" s="312"/>
      <c r="BE32" s="301" t="n">
        <f aca="false">R32</f>
        <v>0</v>
      </c>
      <c r="BF32" s="313"/>
      <c r="BG32" s="169" t="n">
        <f aca="false">W32</f>
        <v>0</v>
      </c>
      <c r="BH32" s="301" t="n">
        <f aca="false">'2-ToM-Components'!AD32</f>
        <v>0</v>
      </c>
      <c r="BI32" s="301" t="n">
        <f aca="false">'2-ToM-Components'!AF32</f>
        <v>0</v>
      </c>
      <c r="BJ32" s="317"/>
      <c r="BK32" s="318"/>
      <c r="BL32" s="319"/>
      <c r="BM32" s="319"/>
      <c r="BN32" s="301" t="n">
        <f aca="false">J32</f>
        <v>0</v>
      </c>
      <c r="BO32" s="314"/>
      <c r="BP32" s="314"/>
      <c r="BQ32" s="301" t="n">
        <f aca="false">R32</f>
        <v>0</v>
      </c>
      <c r="BR32" s="315"/>
      <c r="BS32" s="169" t="n">
        <f aca="false">W32</f>
        <v>0</v>
      </c>
      <c r="BT32" s="308" t="s">
        <v>449</v>
      </c>
      <c r="BU32" s="316"/>
      <c r="BV32" s="171" t="s">
        <v>563</v>
      </c>
      <c r="BW32" s="171"/>
      <c r="BX32" s="168" t="n">
        <f aca="false">'2-ToM-Components'!O32</f>
        <v>0</v>
      </c>
      <c r="BY32" s="171"/>
      <c r="BZ32" s="171"/>
      <c r="CA32" s="319"/>
      <c r="CB32" s="319"/>
      <c r="CC32" s="301" t="n">
        <f aca="false">J32</f>
        <v>0</v>
      </c>
      <c r="CD32" s="312"/>
      <c r="CE32" s="312"/>
      <c r="CF32" s="312"/>
      <c r="CG32" s="301" t="n">
        <f aca="false">R32</f>
        <v>0</v>
      </c>
      <c r="CH32" s="313"/>
      <c r="CI32" s="169" t="n">
        <f aca="false">W32</f>
        <v>0</v>
      </c>
      <c r="CJ32" s="319"/>
      <c r="CK32" s="319"/>
      <c r="CL32" s="319"/>
      <c r="CM32" s="319"/>
      <c r="CN32" s="301" t="n">
        <f aca="false">J32</f>
        <v>0</v>
      </c>
      <c r="CO32" s="314"/>
      <c r="CP32" s="314"/>
      <c r="CQ32" s="314"/>
      <c r="CR32" s="301" t="n">
        <f aca="false">R32</f>
        <v>0</v>
      </c>
      <c r="CS32" s="315"/>
      <c r="CT32" s="169" t="n">
        <f aca="false">W32</f>
        <v>0</v>
      </c>
      <c r="CU32" s="308" t="s">
        <v>480</v>
      </c>
      <c r="CV32" s="316"/>
      <c r="CW32" s="171" t="s">
        <v>577</v>
      </c>
      <c r="CX32" s="171"/>
      <c r="CY32" s="171" t="s">
        <v>579</v>
      </c>
      <c r="CZ32" s="319"/>
      <c r="DA32" s="319" t="s">
        <v>580</v>
      </c>
      <c r="DB32" s="319"/>
      <c r="DC32" s="301" t="n">
        <f aca="false">J32</f>
        <v>0</v>
      </c>
      <c r="DD32" s="314"/>
      <c r="DE32" s="314"/>
      <c r="DF32" s="301" t="n">
        <f aca="false">R32</f>
        <v>0</v>
      </c>
      <c r="DG32" s="315"/>
      <c r="DH32" s="169" t="n">
        <f aca="false">W32</f>
        <v>0</v>
      </c>
      <c r="DI32" s="301" t="n">
        <f aca="false">'3-ToM-Motion Safety'!P32</f>
        <v>0</v>
      </c>
      <c r="DJ32" s="301" t="n">
        <f aca="false">'3-ToM-Motion Safety'!AB32</f>
        <v>0</v>
      </c>
      <c r="DK32" s="301" t="n">
        <f aca="false">'3-ToM-Motion Safety'!AN32</f>
        <v>0</v>
      </c>
      <c r="DL32" s="320"/>
      <c r="DN32" s="321"/>
      <c r="DO32" s="322" t="n">
        <f aca="false">IF(AG32="MOT_1",X32,0)</f>
        <v>0</v>
      </c>
      <c r="DP32" s="322" t="n">
        <f aca="false">IF(AG32="MOT_2",X32,0)</f>
        <v>0</v>
      </c>
      <c r="DQ32" s="322" t="n">
        <f aca="false">IF(AG32="MOT_3",X32,0)</f>
        <v>0</v>
      </c>
      <c r="DR32" s="323" t="n">
        <f aca="false">IF(AR32="SENS_2",X32,0)</f>
        <v>0</v>
      </c>
      <c r="DS32" s="323" t="n">
        <f aca="false">IF(BD32="ENC_1",X32,0)+IF(BP32="ENC_1",X32,0)</f>
        <v>0</v>
      </c>
      <c r="DT32" s="323" t="n">
        <f aca="false">IF(BD32="RES_1",X32,0)+IF(BP32="RES_1",X32,0)</f>
        <v>0</v>
      </c>
      <c r="DU32" s="323" t="n">
        <f aca="false">IF(BD32="POT_1",X32,0)+IF(BP32="POT_1",X32,0)</f>
        <v>0</v>
      </c>
      <c r="DV32" s="323" t="n">
        <f aca="false">IF(CF32="SWI_1",X32,0)+IF(CP32="SWI_1",X32,0)</f>
        <v>0</v>
      </c>
      <c r="DW32" s="322" t="n">
        <f aca="false">IF(CF32="SWI_2",X32,0)+IF(CP32="SWI_2",X32,0)</f>
        <v>0</v>
      </c>
      <c r="DX32" s="322" t="n">
        <f aca="false">IF(DE32="BRK_1",X32,0)</f>
        <v>0</v>
      </c>
    </row>
    <row r="33" customFormat="false" ht="30" hidden="false" customHeight="true" outlineLevel="0" collapsed="false">
      <c r="A33" s="167" t="n">
        <f aca="false">'[3]1-ToM-Requirements'!A21</f>
        <v>15</v>
      </c>
      <c r="B33" s="301" t="str">
        <f aca="false">'[2]1-ToM-Requirements'!B21</f>
        <v>SEL1 Driver 2 / Approach</v>
      </c>
      <c r="C33" s="301" t="str">
        <f aca="false">'[3]1-ToM-Requirements'!C21</f>
        <v>SG1Rb:MC-LinY-02</v>
      </c>
      <c r="D33" s="169" t="str">
        <f aca="false">'[2]1-ToM-Requirements'!E21</f>
        <v>Mirror Adjustment Robot (SEL1)</v>
      </c>
      <c r="E33" s="302"/>
      <c r="F33" s="303"/>
      <c r="G33" s="172"/>
      <c r="H33" s="304"/>
      <c r="I33" s="304"/>
      <c r="J33" s="304"/>
      <c r="K33" s="304"/>
      <c r="L33" s="305"/>
      <c r="M33" s="306"/>
      <c r="N33" s="304"/>
      <c r="O33" s="304"/>
      <c r="P33" s="307"/>
      <c r="Q33" s="171"/>
      <c r="R33" s="171"/>
      <c r="S33" s="171"/>
      <c r="T33" s="308"/>
      <c r="U33" s="308"/>
      <c r="V33" s="308"/>
      <c r="W33" s="308"/>
      <c r="X33" s="309"/>
      <c r="Y33" s="310" t="n">
        <f aca="false">'2-ToM-Components'!F33</f>
        <v>0</v>
      </c>
      <c r="Z33" s="308"/>
      <c r="AA33" s="311"/>
      <c r="AB33" s="171"/>
      <c r="AC33" s="301" t="n">
        <f aca="false">'2-ToM-Components'!I33</f>
        <v>0</v>
      </c>
      <c r="AD33" s="119"/>
      <c r="AE33" s="301" t="n">
        <f aca="false">J33</f>
        <v>0</v>
      </c>
      <c r="AF33" s="312"/>
      <c r="AG33" s="312"/>
      <c r="AH33" s="301" t="n">
        <f aca="false">R33</f>
        <v>0</v>
      </c>
      <c r="AI33" s="313"/>
      <c r="AJ33" s="169" t="n">
        <f aca="false">W33</f>
        <v>0</v>
      </c>
      <c r="AK33" s="308" t="s">
        <v>448</v>
      </c>
      <c r="AL33" s="311" t="n">
        <v>3</v>
      </c>
      <c r="AM33" s="171" t="s">
        <v>595</v>
      </c>
      <c r="AN33" s="171" t="s">
        <v>551</v>
      </c>
      <c r="AO33" s="119"/>
      <c r="AP33" s="301" t="n">
        <f aca="false">J33</f>
        <v>0</v>
      </c>
      <c r="AQ33" s="314"/>
      <c r="AR33" s="314"/>
      <c r="AS33" s="301" t="n">
        <f aca="false">R33</f>
        <v>0</v>
      </c>
      <c r="AT33" s="315"/>
      <c r="AU33" s="169" t="n">
        <f aca="false">W33</f>
        <v>0</v>
      </c>
      <c r="AV33" s="301" t="n">
        <f aca="false">'2-ToM-Components'!S33</f>
        <v>0</v>
      </c>
      <c r="AW33" s="301" t="n">
        <f aca="false">'2-ToM-Components'!U33</f>
        <v>0</v>
      </c>
      <c r="AX33" s="308"/>
      <c r="AY33" s="316"/>
      <c r="AZ33" s="171"/>
      <c r="BA33" s="171"/>
      <c r="BB33" s="301" t="n">
        <f aca="false">J33</f>
        <v>0</v>
      </c>
      <c r="BC33" s="312"/>
      <c r="BD33" s="312"/>
      <c r="BE33" s="301" t="n">
        <f aca="false">R33</f>
        <v>0</v>
      </c>
      <c r="BF33" s="313"/>
      <c r="BG33" s="169" t="n">
        <f aca="false">W33</f>
        <v>0</v>
      </c>
      <c r="BH33" s="301" t="n">
        <f aca="false">'2-ToM-Components'!AD33</f>
        <v>0</v>
      </c>
      <c r="BI33" s="301" t="n">
        <f aca="false">'2-ToM-Components'!AF33</f>
        <v>0</v>
      </c>
      <c r="BJ33" s="317"/>
      <c r="BK33" s="318"/>
      <c r="BL33" s="319"/>
      <c r="BM33" s="319"/>
      <c r="BN33" s="301" t="n">
        <f aca="false">J33</f>
        <v>0</v>
      </c>
      <c r="BO33" s="314"/>
      <c r="BP33" s="314"/>
      <c r="BQ33" s="301" t="n">
        <f aca="false">R33</f>
        <v>0</v>
      </c>
      <c r="BR33" s="315"/>
      <c r="BS33" s="169" t="n">
        <f aca="false">W33</f>
        <v>0</v>
      </c>
      <c r="BT33" s="308" t="s">
        <v>449</v>
      </c>
      <c r="BU33" s="316"/>
      <c r="BV33" s="171" t="s">
        <v>563</v>
      </c>
      <c r="BW33" s="171"/>
      <c r="BX33" s="168" t="n">
        <f aca="false">'2-ToM-Components'!O33</f>
        <v>0</v>
      </c>
      <c r="BY33" s="171"/>
      <c r="BZ33" s="171"/>
      <c r="CA33" s="319"/>
      <c r="CB33" s="319"/>
      <c r="CC33" s="301" t="n">
        <f aca="false">J33</f>
        <v>0</v>
      </c>
      <c r="CD33" s="312"/>
      <c r="CE33" s="312"/>
      <c r="CF33" s="312"/>
      <c r="CG33" s="301" t="n">
        <f aca="false">R33</f>
        <v>0</v>
      </c>
      <c r="CH33" s="313"/>
      <c r="CI33" s="169" t="n">
        <f aca="false">W33</f>
        <v>0</v>
      </c>
      <c r="CJ33" s="319"/>
      <c r="CK33" s="319"/>
      <c r="CL33" s="319"/>
      <c r="CM33" s="319"/>
      <c r="CN33" s="301" t="n">
        <f aca="false">J33</f>
        <v>0</v>
      </c>
      <c r="CO33" s="314"/>
      <c r="CP33" s="314"/>
      <c r="CQ33" s="314"/>
      <c r="CR33" s="301" t="n">
        <f aca="false">R33</f>
        <v>0</v>
      </c>
      <c r="CS33" s="315"/>
      <c r="CT33" s="169" t="n">
        <f aca="false">W33</f>
        <v>0</v>
      </c>
      <c r="CU33" s="308" t="s">
        <v>480</v>
      </c>
      <c r="CV33" s="316"/>
      <c r="CW33" s="171" t="s">
        <v>577</v>
      </c>
      <c r="CX33" s="171"/>
      <c r="CY33" s="171" t="s">
        <v>579</v>
      </c>
      <c r="CZ33" s="319"/>
      <c r="DA33" s="319" t="s">
        <v>580</v>
      </c>
      <c r="DB33" s="319"/>
      <c r="DC33" s="301" t="n">
        <f aca="false">J33</f>
        <v>0</v>
      </c>
      <c r="DD33" s="314"/>
      <c r="DE33" s="314"/>
      <c r="DF33" s="301" t="n">
        <f aca="false">R33</f>
        <v>0</v>
      </c>
      <c r="DG33" s="315"/>
      <c r="DH33" s="169" t="n">
        <f aca="false">W33</f>
        <v>0</v>
      </c>
      <c r="DI33" s="301" t="n">
        <f aca="false">'3-ToM-Motion Safety'!P33</f>
        <v>0</v>
      </c>
      <c r="DJ33" s="301" t="n">
        <f aca="false">'3-ToM-Motion Safety'!AB33</f>
        <v>0</v>
      </c>
      <c r="DK33" s="301" t="n">
        <f aca="false">'3-ToM-Motion Safety'!AN33</f>
        <v>0</v>
      </c>
      <c r="DL33" s="320"/>
      <c r="DN33" s="321"/>
      <c r="DO33" s="322" t="n">
        <f aca="false">IF(AG33="MOT_1",X33,0)</f>
        <v>0</v>
      </c>
      <c r="DP33" s="322" t="n">
        <f aca="false">IF(AG33="MOT_2",X33,0)</f>
        <v>0</v>
      </c>
      <c r="DQ33" s="322" t="n">
        <f aca="false">IF(AG33="MOT_3",X33,0)</f>
        <v>0</v>
      </c>
      <c r="DR33" s="323" t="n">
        <f aca="false">IF(AR33="SENS_2",X33,0)</f>
        <v>0</v>
      </c>
      <c r="DS33" s="323" t="n">
        <f aca="false">IF(BD33="ENC_1",X33,0)+IF(BP33="ENC_1",X33,0)</f>
        <v>0</v>
      </c>
      <c r="DT33" s="323" t="n">
        <f aca="false">IF(BD33="RES_1",X33,0)+IF(BP33="RES_1",X33,0)</f>
        <v>0</v>
      </c>
      <c r="DU33" s="323" t="n">
        <f aca="false">IF(BD33="POT_1",X33,0)+IF(BP33="POT_1",X33,0)</f>
        <v>0</v>
      </c>
      <c r="DV33" s="323" t="n">
        <f aca="false">IF(CF33="SWI_1",X33,0)+IF(CP33="SWI_1",X33,0)</f>
        <v>0</v>
      </c>
      <c r="DW33" s="322" t="n">
        <f aca="false">IF(CF33="SWI_2",X33,0)+IF(CP33="SWI_2",X33,0)</f>
        <v>0</v>
      </c>
      <c r="DX33" s="322" t="n">
        <f aca="false">IF(DE33="BRK_1",X33,0)</f>
        <v>0</v>
      </c>
    </row>
    <row r="34" customFormat="false" ht="30" hidden="false" customHeight="true" outlineLevel="0" collapsed="false">
      <c r="A34" s="167" t="n">
        <f aca="false">'[3]1-ToM-Requirements'!A22</f>
        <v>16</v>
      </c>
      <c r="B34" s="301" t="str">
        <f aca="false">'[2]1-ToM-Requirements'!B22</f>
        <v>SEL1 Driver 2 / Adjust</v>
      </c>
      <c r="C34" s="301" t="str">
        <f aca="false">'[3]1-ToM-Requirements'!C22</f>
        <v>SG1Rb:MC-RotY-02</v>
      </c>
      <c r="D34" s="169" t="str">
        <f aca="false">'[2]1-ToM-Requirements'!E22</f>
        <v>Mirror Adjustment Robot (SEL1)</v>
      </c>
      <c r="E34" s="302"/>
      <c r="F34" s="303"/>
      <c r="G34" s="172"/>
      <c r="H34" s="304"/>
      <c r="I34" s="304"/>
      <c r="J34" s="304"/>
      <c r="K34" s="304"/>
      <c r="L34" s="305"/>
      <c r="M34" s="306"/>
      <c r="N34" s="304"/>
      <c r="O34" s="304"/>
      <c r="P34" s="307"/>
      <c r="Q34" s="171"/>
      <c r="R34" s="171"/>
      <c r="S34" s="171"/>
      <c r="T34" s="308"/>
      <c r="U34" s="308"/>
      <c r="V34" s="308"/>
      <c r="W34" s="308"/>
      <c r="X34" s="309"/>
      <c r="Y34" s="310" t="n">
        <f aca="false">'2-ToM-Components'!F34</f>
        <v>0</v>
      </c>
      <c r="Z34" s="308"/>
      <c r="AA34" s="311"/>
      <c r="AB34" s="171"/>
      <c r="AC34" s="301" t="n">
        <f aca="false">'2-ToM-Components'!I34</f>
        <v>0</v>
      </c>
      <c r="AD34" s="119"/>
      <c r="AE34" s="301" t="n">
        <f aca="false">J34</f>
        <v>0</v>
      </c>
      <c r="AF34" s="312"/>
      <c r="AG34" s="312"/>
      <c r="AH34" s="301" t="n">
        <f aca="false">R34</f>
        <v>0</v>
      </c>
      <c r="AI34" s="313"/>
      <c r="AJ34" s="169" t="n">
        <f aca="false">W34</f>
        <v>0</v>
      </c>
      <c r="AK34" s="308" t="s">
        <v>448</v>
      </c>
      <c r="AL34" s="311" t="n">
        <v>3</v>
      </c>
      <c r="AM34" s="171" t="s">
        <v>596</v>
      </c>
      <c r="AN34" s="171" t="s">
        <v>551</v>
      </c>
      <c r="AO34" s="119"/>
      <c r="AP34" s="301" t="n">
        <f aca="false">J34</f>
        <v>0</v>
      </c>
      <c r="AQ34" s="314"/>
      <c r="AR34" s="314"/>
      <c r="AS34" s="301" t="n">
        <f aca="false">R34</f>
        <v>0</v>
      </c>
      <c r="AT34" s="315"/>
      <c r="AU34" s="169" t="n">
        <f aca="false">W34</f>
        <v>0</v>
      </c>
      <c r="AV34" s="301" t="n">
        <f aca="false">'2-ToM-Components'!S34</f>
        <v>0</v>
      </c>
      <c r="AW34" s="301" t="n">
        <f aca="false">'2-ToM-Components'!U34</f>
        <v>0</v>
      </c>
      <c r="AX34" s="308"/>
      <c r="AY34" s="316"/>
      <c r="AZ34" s="171"/>
      <c r="BA34" s="171"/>
      <c r="BB34" s="301" t="n">
        <f aca="false">J34</f>
        <v>0</v>
      </c>
      <c r="BC34" s="312"/>
      <c r="BD34" s="312"/>
      <c r="BE34" s="301" t="n">
        <f aca="false">R34</f>
        <v>0</v>
      </c>
      <c r="BF34" s="313"/>
      <c r="BG34" s="169" t="n">
        <f aca="false">W34</f>
        <v>0</v>
      </c>
      <c r="BH34" s="301" t="n">
        <f aca="false">'2-ToM-Components'!AD34</f>
        <v>0</v>
      </c>
      <c r="BI34" s="301" t="n">
        <f aca="false">'2-ToM-Components'!AF34</f>
        <v>0</v>
      </c>
      <c r="BJ34" s="317"/>
      <c r="BK34" s="318"/>
      <c r="BL34" s="319"/>
      <c r="BM34" s="319"/>
      <c r="BN34" s="301" t="n">
        <f aca="false">J34</f>
        <v>0</v>
      </c>
      <c r="BO34" s="314"/>
      <c r="BP34" s="314"/>
      <c r="BQ34" s="301" t="n">
        <f aca="false">R34</f>
        <v>0</v>
      </c>
      <c r="BR34" s="315"/>
      <c r="BS34" s="169" t="n">
        <f aca="false">W34</f>
        <v>0</v>
      </c>
      <c r="BT34" s="308" t="s">
        <v>449</v>
      </c>
      <c r="BU34" s="316"/>
      <c r="BV34" s="171" t="s">
        <v>563</v>
      </c>
      <c r="BW34" s="171"/>
      <c r="BX34" s="168" t="n">
        <f aca="false">'2-ToM-Components'!O34</f>
        <v>0</v>
      </c>
      <c r="BY34" s="171"/>
      <c r="BZ34" s="171"/>
      <c r="CA34" s="319"/>
      <c r="CB34" s="319"/>
      <c r="CC34" s="301" t="n">
        <f aca="false">J34</f>
        <v>0</v>
      </c>
      <c r="CD34" s="312"/>
      <c r="CE34" s="312"/>
      <c r="CF34" s="312"/>
      <c r="CG34" s="301" t="n">
        <f aca="false">R34</f>
        <v>0</v>
      </c>
      <c r="CH34" s="313"/>
      <c r="CI34" s="169" t="n">
        <f aca="false">W34</f>
        <v>0</v>
      </c>
      <c r="CJ34" s="319"/>
      <c r="CK34" s="319"/>
      <c r="CL34" s="319"/>
      <c r="CM34" s="319"/>
      <c r="CN34" s="301" t="n">
        <f aca="false">J34</f>
        <v>0</v>
      </c>
      <c r="CO34" s="314"/>
      <c r="CP34" s="314"/>
      <c r="CQ34" s="314"/>
      <c r="CR34" s="301" t="n">
        <f aca="false">R34</f>
        <v>0</v>
      </c>
      <c r="CS34" s="315"/>
      <c r="CT34" s="169" t="n">
        <f aca="false">W34</f>
        <v>0</v>
      </c>
      <c r="CU34" s="308" t="s">
        <v>480</v>
      </c>
      <c r="CV34" s="316"/>
      <c r="CW34" s="171" t="s">
        <v>577</v>
      </c>
      <c r="CX34" s="171"/>
      <c r="CY34" s="171" t="s">
        <v>579</v>
      </c>
      <c r="CZ34" s="319"/>
      <c r="DA34" s="319" t="s">
        <v>580</v>
      </c>
      <c r="DB34" s="319"/>
      <c r="DC34" s="301" t="n">
        <f aca="false">J34</f>
        <v>0</v>
      </c>
      <c r="DD34" s="314"/>
      <c r="DE34" s="314"/>
      <c r="DF34" s="301" t="n">
        <f aca="false">R34</f>
        <v>0</v>
      </c>
      <c r="DG34" s="315"/>
      <c r="DH34" s="169" t="n">
        <f aca="false">W34</f>
        <v>0</v>
      </c>
      <c r="DI34" s="301" t="n">
        <f aca="false">'3-ToM-Motion Safety'!P34</f>
        <v>0</v>
      </c>
      <c r="DJ34" s="301" t="n">
        <f aca="false">'3-ToM-Motion Safety'!AB34</f>
        <v>0</v>
      </c>
      <c r="DK34" s="301" t="n">
        <f aca="false">'3-ToM-Motion Safety'!AN34</f>
        <v>0</v>
      </c>
      <c r="DL34" s="320"/>
      <c r="DN34" s="321"/>
      <c r="DO34" s="322" t="n">
        <f aca="false">IF(AG34="MOT_1",X34,0)</f>
        <v>0</v>
      </c>
      <c r="DP34" s="322" t="n">
        <f aca="false">IF(AG34="MOT_2",X34,0)</f>
        <v>0</v>
      </c>
      <c r="DQ34" s="322" t="n">
        <f aca="false">IF(AG34="MOT_3",X34,0)</f>
        <v>0</v>
      </c>
      <c r="DR34" s="323" t="n">
        <f aca="false">IF(AR34="SENS_2",X34,0)</f>
        <v>0</v>
      </c>
      <c r="DS34" s="323" t="n">
        <f aca="false">IF(BD34="ENC_1",X34,0)+IF(BP34="ENC_1",X34,0)</f>
        <v>0</v>
      </c>
      <c r="DT34" s="323" t="n">
        <f aca="false">IF(BD34="RES_1",X34,0)+IF(BP34="RES_1",X34,0)</f>
        <v>0</v>
      </c>
      <c r="DU34" s="323" t="n">
        <f aca="false">IF(BD34="POT_1",X34,0)+IF(BP34="POT_1",X34,0)</f>
        <v>0</v>
      </c>
      <c r="DV34" s="323" t="n">
        <f aca="false">IF(CF34="SWI_1",X34,0)+IF(CP34="SWI_1",X34,0)</f>
        <v>0</v>
      </c>
      <c r="DW34" s="322" t="n">
        <f aca="false">IF(CF34="SWI_2",X34,0)+IF(CP34="SWI_2",X34,0)</f>
        <v>0</v>
      </c>
      <c r="DX34" s="322" t="n">
        <f aca="false">IF(DE34="BRK_1",X34,0)</f>
        <v>0</v>
      </c>
    </row>
    <row r="35" customFormat="false" ht="30" hidden="false" customHeight="true" outlineLevel="0" collapsed="false">
      <c r="A35" s="167" t="n">
        <f aca="false">'[3]1-ToM-Requirements'!A24</f>
        <v>18</v>
      </c>
      <c r="B35" s="301" t="str">
        <f aca="false">'[2]1-ToM-Requirements'!B24</f>
        <v>SEL1 Cart / Approach</v>
      </c>
      <c r="C35" s="301" t="str">
        <f aca="false">'[3]1-ToM-Requirements'!C23</f>
        <v>SG1Ct:MC-LinX-01</v>
      </c>
      <c r="D35" s="169" t="str">
        <f aca="false">'[2]1-ToM-Requirements'!E24</f>
        <v>Mirror Measurement Cart (SEL1)</v>
      </c>
      <c r="E35" s="302"/>
      <c r="F35" s="303"/>
      <c r="G35" s="172"/>
      <c r="H35" s="304"/>
      <c r="I35" s="304"/>
      <c r="J35" s="304"/>
      <c r="K35" s="304"/>
      <c r="L35" s="305"/>
      <c r="M35" s="306"/>
      <c r="N35" s="304"/>
      <c r="O35" s="304"/>
      <c r="P35" s="307"/>
      <c r="Q35" s="171"/>
      <c r="R35" s="171"/>
      <c r="S35" s="171"/>
      <c r="T35" s="308"/>
      <c r="U35" s="308"/>
      <c r="V35" s="308"/>
      <c r="W35" s="308"/>
      <c r="X35" s="309"/>
      <c r="Y35" s="310" t="n">
        <f aca="false">'2-ToM-Components'!F35</f>
        <v>0</v>
      </c>
      <c r="Z35" s="308"/>
      <c r="AA35" s="311"/>
      <c r="AB35" s="171"/>
      <c r="AC35" s="301" t="n">
        <f aca="false">'2-ToM-Components'!I35</f>
        <v>0</v>
      </c>
      <c r="AD35" s="119"/>
      <c r="AE35" s="301" t="n">
        <f aca="false">J35</f>
        <v>0</v>
      </c>
      <c r="AF35" s="312"/>
      <c r="AG35" s="312"/>
      <c r="AH35" s="301" t="n">
        <f aca="false">R35</f>
        <v>0</v>
      </c>
      <c r="AI35" s="313"/>
      <c r="AJ35" s="169" t="n">
        <f aca="false">W35</f>
        <v>0</v>
      </c>
      <c r="AK35" s="308" t="s">
        <v>448</v>
      </c>
      <c r="AL35" s="311" t="n">
        <v>3</v>
      </c>
      <c r="AM35" s="171" t="s">
        <v>597</v>
      </c>
      <c r="AN35" s="171" t="s">
        <v>551</v>
      </c>
      <c r="AO35" s="119"/>
      <c r="AP35" s="301" t="n">
        <f aca="false">J35</f>
        <v>0</v>
      </c>
      <c r="AQ35" s="314"/>
      <c r="AR35" s="314"/>
      <c r="AS35" s="301" t="n">
        <f aca="false">R35</f>
        <v>0</v>
      </c>
      <c r="AT35" s="315"/>
      <c r="AU35" s="169" t="n">
        <f aca="false">W35</f>
        <v>0</v>
      </c>
      <c r="AV35" s="301" t="n">
        <f aca="false">'2-ToM-Components'!S35</f>
        <v>0</v>
      </c>
      <c r="AW35" s="301" t="n">
        <f aca="false">'2-ToM-Components'!U35</f>
        <v>0</v>
      </c>
      <c r="AX35" s="308"/>
      <c r="AY35" s="316"/>
      <c r="AZ35" s="171"/>
      <c r="BA35" s="171"/>
      <c r="BB35" s="301" t="n">
        <f aca="false">J35</f>
        <v>0</v>
      </c>
      <c r="BC35" s="312"/>
      <c r="BD35" s="312"/>
      <c r="BE35" s="301" t="n">
        <f aca="false">R35</f>
        <v>0</v>
      </c>
      <c r="BF35" s="313"/>
      <c r="BG35" s="169" t="n">
        <f aca="false">W35</f>
        <v>0</v>
      </c>
      <c r="BH35" s="301" t="n">
        <f aca="false">'2-ToM-Components'!AD35</f>
        <v>0</v>
      </c>
      <c r="BI35" s="301" t="n">
        <f aca="false">'2-ToM-Components'!AF35</f>
        <v>0</v>
      </c>
      <c r="BJ35" s="317"/>
      <c r="BK35" s="318"/>
      <c r="BL35" s="319"/>
      <c r="BM35" s="319"/>
      <c r="BN35" s="301" t="n">
        <f aca="false">J35</f>
        <v>0</v>
      </c>
      <c r="BO35" s="314"/>
      <c r="BP35" s="314"/>
      <c r="BQ35" s="301" t="n">
        <f aca="false">R35</f>
        <v>0</v>
      </c>
      <c r="BR35" s="315"/>
      <c r="BS35" s="169" t="n">
        <f aca="false">W35</f>
        <v>0</v>
      </c>
      <c r="BT35" s="308" t="s">
        <v>449</v>
      </c>
      <c r="BU35" s="316"/>
      <c r="BV35" s="171" t="s">
        <v>563</v>
      </c>
      <c r="BW35" s="171"/>
      <c r="BX35" s="168" t="n">
        <f aca="false">'2-ToM-Components'!O35</f>
        <v>0</v>
      </c>
      <c r="BY35" s="171"/>
      <c r="BZ35" s="171"/>
      <c r="CA35" s="319"/>
      <c r="CB35" s="319"/>
      <c r="CC35" s="301" t="n">
        <f aca="false">J35</f>
        <v>0</v>
      </c>
      <c r="CD35" s="312"/>
      <c r="CE35" s="312"/>
      <c r="CF35" s="312"/>
      <c r="CG35" s="301" t="n">
        <f aca="false">R35</f>
        <v>0</v>
      </c>
      <c r="CH35" s="313"/>
      <c r="CI35" s="169" t="n">
        <f aca="false">W35</f>
        <v>0</v>
      </c>
      <c r="CJ35" s="319"/>
      <c r="CK35" s="319"/>
      <c r="CL35" s="319"/>
      <c r="CM35" s="319"/>
      <c r="CN35" s="301" t="n">
        <f aca="false">J35</f>
        <v>0</v>
      </c>
      <c r="CO35" s="314"/>
      <c r="CP35" s="314"/>
      <c r="CQ35" s="314"/>
      <c r="CR35" s="301" t="n">
        <f aca="false">R35</f>
        <v>0</v>
      </c>
      <c r="CS35" s="315"/>
      <c r="CT35" s="169" t="n">
        <f aca="false">W35</f>
        <v>0</v>
      </c>
      <c r="CU35" s="308" t="s">
        <v>480</v>
      </c>
      <c r="CV35" s="316"/>
      <c r="CW35" s="171" t="s">
        <v>577</v>
      </c>
      <c r="CX35" s="171"/>
      <c r="CY35" s="171" t="s">
        <v>579</v>
      </c>
      <c r="CZ35" s="319"/>
      <c r="DA35" s="319" t="s">
        <v>580</v>
      </c>
      <c r="DB35" s="319"/>
      <c r="DC35" s="301" t="n">
        <f aca="false">J35</f>
        <v>0</v>
      </c>
      <c r="DD35" s="314"/>
      <c r="DE35" s="314"/>
      <c r="DF35" s="301" t="n">
        <f aca="false">R35</f>
        <v>0</v>
      </c>
      <c r="DG35" s="315"/>
      <c r="DH35" s="169" t="n">
        <f aca="false">W35</f>
        <v>0</v>
      </c>
      <c r="DI35" s="301" t="n">
        <f aca="false">'3-ToM-Motion Safety'!P35</f>
        <v>0</v>
      </c>
      <c r="DJ35" s="301" t="n">
        <f aca="false">'3-ToM-Motion Safety'!AB35</f>
        <v>0</v>
      </c>
      <c r="DK35" s="301" t="n">
        <f aca="false">'3-ToM-Motion Safety'!AN35</f>
        <v>0</v>
      </c>
      <c r="DL35" s="320"/>
      <c r="DN35" s="321"/>
      <c r="DO35" s="322" t="n">
        <f aca="false">IF(AG35="MOT_1",X35,0)</f>
        <v>0</v>
      </c>
      <c r="DP35" s="322" t="n">
        <f aca="false">IF(AG35="MOT_2",X35,0)</f>
        <v>0</v>
      </c>
      <c r="DQ35" s="322" t="n">
        <f aca="false">IF(AG35="MOT_3",X35,0)</f>
        <v>0</v>
      </c>
      <c r="DR35" s="323" t="n">
        <f aca="false">IF(AR35="SENS_2",X35,0)</f>
        <v>0</v>
      </c>
      <c r="DS35" s="323" t="n">
        <f aca="false">IF(BD35="ENC_1",X35,0)+IF(BP35="ENC_1",X35,0)</f>
        <v>0</v>
      </c>
      <c r="DT35" s="323" t="n">
        <f aca="false">IF(BD35="RES_1",X35,0)+IF(BP35="RES_1",X35,0)</f>
        <v>0</v>
      </c>
      <c r="DU35" s="323" t="n">
        <f aca="false">IF(BD35="POT_1",X35,0)+IF(BP35="POT_1",X35,0)</f>
        <v>0</v>
      </c>
      <c r="DV35" s="323" t="n">
        <f aca="false">IF(CF35="SWI_1",X35,0)+IF(CP35="SWI_1",X35,0)</f>
        <v>0</v>
      </c>
      <c r="DW35" s="322" t="n">
        <f aca="false">IF(CF35="SWI_2",X35,0)+IF(CP35="SWI_2",X35,0)</f>
        <v>0</v>
      </c>
      <c r="DX35" s="322" t="n">
        <f aca="false">IF(DE35="BRK_1",X35,0)</f>
        <v>0</v>
      </c>
    </row>
    <row r="36" customFormat="false" ht="30" hidden="false" customHeight="true" outlineLevel="0" collapsed="false">
      <c r="A36" s="279"/>
      <c r="B36" s="280"/>
      <c r="C36" s="280"/>
      <c r="D36" s="284"/>
      <c r="E36" s="279"/>
      <c r="F36" s="281"/>
      <c r="G36" s="282"/>
      <c r="H36" s="304"/>
      <c r="I36" s="304"/>
      <c r="J36" s="304"/>
      <c r="K36" s="304"/>
      <c r="L36" s="305"/>
      <c r="M36" s="306"/>
      <c r="N36" s="304"/>
      <c r="O36" s="304"/>
      <c r="P36" s="307"/>
      <c r="Q36" s="171"/>
      <c r="R36" s="171"/>
      <c r="S36" s="171"/>
      <c r="T36" s="308"/>
      <c r="U36" s="308"/>
      <c r="V36" s="308"/>
      <c r="W36" s="308"/>
      <c r="X36" s="309"/>
      <c r="Y36" s="310" t="n">
        <f aca="false">'2-ToM-Components'!F36</f>
        <v>0</v>
      </c>
      <c r="Z36" s="308"/>
      <c r="AA36" s="311"/>
      <c r="AB36" s="171"/>
      <c r="AC36" s="301" t="n">
        <f aca="false">'2-ToM-Components'!I36</f>
        <v>0</v>
      </c>
      <c r="AD36" s="119"/>
      <c r="AE36" s="301" t="n">
        <f aca="false">J36</f>
        <v>0</v>
      </c>
      <c r="AF36" s="312"/>
      <c r="AG36" s="312"/>
      <c r="AH36" s="301" t="n">
        <f aca="false">R36</f>
        <v>0</v>
      </c>
      <c r="AI36" s="313"/>
      <c r="AJ36" s="169" t="n">
        <f aca="false">W36</f>
        <v>0</v>
      </c>
      <c r="AK36" s="285"/>
      <c r="AL36" s="285"/>
      <c r="AM36" s="289"/>
      <c r="AN36" s="282"/>
      <c r="AO36" s="119"/>
      <c r="AP36" s="301" t="n">
        <f aca="false">J36</f>
        <v>0</v>
      </c>
      <c r="AQ36" s="314"/>
      <c r="AR36" s="314"/>
      <c r="AS36" s="301" t="n">
        <f aca="false">R36</f>
        <v>0</v>
      </c>
      <c r="AT36" s="315"/>
      <c r="AU36" s="169" t="n">
        <f aca="false">W36</f>
        <v>0</v>
      </c>
      <c r="AV36" s="301" t="n">
        <f aca="false">'2-ToM-Components'!S36</f>
        <v>0</v>
      </c>
      <c r="AW36" s="301" t="n">
        <f aca="false">'2-ToM-Components'!U36</f>
        <v>0</v>
      </c>
      <c r="AX36" s="308"/>
      <c r="AY36" s="316"/>
      <c r="AZ36" s="171"/>
      <c r="BA36" s="171"/>
      <c r="BB36" s="301" t="n">
        <f aca="false">J36</f>
        <v>0</v>
      </c>
      <c r="BC36" s="312"/>
      <c r="BD36" s="312"/>
      <c r="BE36" s="301" t="n">
        <f aca="false">R36</f>
        <v>0</v>
      </c>
      <c r="BF36" s="313"/>
      <c r="BG36" s="169" t="n">
        <f aca="false">W36</f>
        <v>0</v>
      </c>
      <c r="BH36" s="301" t="n">
        <f aca="false">'2-ToM-Components'!AD36</f>
        <v>0</v>
      </c>
      <c r="BI36" s="301" t="n">
        <f aca="false">'2-ToM-Components'!AF36</f>
        <v>0</v>
      </c>
      <c r="BJ36" s="317"/>
      <c r="BK36" s="318"/>
      <c r="BL36" s="319"/>
      <c r="BM36" s="319"/>
      <c r="BN36" s="301" t="n">
        <f aca="false">J36</f>
        <v>0</v>
      </c>
      <c r="BO36" s="314"/>
      <c r="BP36" s="314"/>
      <c r="BQ36" s="301" t="n">
        <f aca="false">R36</f>
        <v>0</v>
      </c>
      <c r="BR36" s="315"/>
      <c r="BS36" s="169" t="n">
        <f aca="false">W36</f>
        <v>0</v>
      </c>
      <c r="BT36" s="308" t="s">
        <v>449</v>
      </c>
      <c r="BU36" s="316"/>
      <c r="BV36" s="171" t="s">
        <v>563</v>
      </c>
      <c r="BW36" s="171"/>
      <c r="BX36" s="168" t="n">
        <f aca="false">'2-ToM-Components'!O36</f>
        <v>0</v>
      </c>
      <c r="BY36" s="171"/>
      <c r="BZ36" s="171"/>
      <c r="CA36" s="319"/>
      <c r="CB36" s="319"/>
      <c r="CC36" s="301" t="n">
        <f aca="false">J36</f>
        <v>0</v>
      </c>
      <c r="CD36" s="312"/>
      <c r="CE36" s="312"/>
      <c r="CF36" s="312"/>
      <c r="CG36" s="301" t="n">
        <f aca="false">R36</f>
        <v>0</v>
      </c>
      <c r="CH36" s="313"/>
      <c r="CI36" s="169" t="n">
        <f aca="false">W36</f>
        <v>0</v>
      </c>
      <c r="CJ36" s="319"/>
      <c r="CK36" s="319"/>
      <c r="CL36" s="319"/>
      <c r="CM36" s="319"/>
      <c r="CN36" s="301" t="n">
        <f aca="false">J36</f>
        <v>0</v>
      </c>
      <c r="CO36" s="314"/>
      <c r="CP36" s="314"/>
      <c r="CQ36" s="314"/>
      <c r="CR36" s="301" t="n">
        <f aca="false">R36</f>
        <v>0</v>
      </c>
      <c r="CS36" s="315"/>
      <c r="CT36" s="169" t="n">
        <f aca="false">W36</f>
        <v>0</v>
      </c>
      <c r="CU36" s="308" t="s">
        <v>480</v>
      </c>
      <c r="CV36" s="316"/>
      <c r="CW36" s="171" t="s">
        <v>577</v>
      </c>
      <c r="CX36" s="171"/>
      <c r="CY36" s="171" t="s">
        <v>579</v>
      </c>
      <c r="CZ36" s="319"/>
      <c r="DA36" s="319" t="s">
        <v>580</v>
      </c>
      <c r="DB36" s="319"/>
      <c r="DC36" s="301" t="n">
        <f aca="false">J36</f>
        <v>0</v>
      </c>
      <c r="DD36" s="314"/>
      <c r="DE36" s="314"/>
      <c r="DF36" s="301" t="n">
        <f aca="false">R36</f>
        <v>0</v>
      </c>
      <c r="DG36" s="315"/>
      <c r="DH36" s="169" t="n">
        <f aca="false">W36</f>
        <v>0</v>
      </c>
      <c r="DI36" s="301" t="n">
        <f aca="false">'3-ToM-Motion Safety'!P36</f>
        <v>0</v>
      </c>
      <c r="DJ36" s="301" t="n">
        <f aca="false">'3-ToM-Motion Safety'!AB36</f>
        <v>0</v>
      </c>
      <c r="DK36" s="301" t="n">
        <f aca="false">'3-ToM-Motion Safety'!AN36</f>
        <v>0</v>
      </c>
      <c r="DL36" s="320"/>
      <c r="DN36" s="321"/>
      <c r="DO36" s="322" t="n">
        <f aca="false">IF(AG36="MOT_1",X36,0)</f>
        <v>0</v>
      </c>
      <c r="DP36" s="322" t="n">
        <f aca="false">IF(AG36="MOT_2",X36,0)</f>
        <v>0</v>
      </c>
      <c r="DQ36" s="322" t="n">
        <f aca="false">IF(AG36="MOT_3",X36,0)</f>
        <v>0</v>
      </c>
      <c r="DR36" s="323" t="n">
        <f aca="false">IF(AR36="SENS_2",X36,0)</f>
        <v>0</v>
      </c>
      <c r="DS36" s="323" t="n">
        <f aca="false">IF(BD36="ENC_1",X36,0)+IF(BP36="ENC_1",X36,0)</f>
        <v>0</v>
      </c>
      <c r="DT36" s="323" t="n">
        <f aca="false">IF(BD36="RES_1",X36,0)+IF(BP36="RES_1",X36,0)</f>
        <v>0</v>
      </c>
      <c r="DU36" s="323" t="n">
        <f aca="false">IF(BD36="POT_1",X36,0)+IF(BP36="POT_1",X36,0)</f>
        <v>0</v>
      </c>
      <c r="DV36" s="323" t="n">
        <f aca="false">IF(CF36="SWI_1",X36,0)+IF(CP36="SWI_1",X36,0)</f>
        <v>0</v>
      </c>
      <c r="DW36" s="322" t="n">
        <f aca="false">IF(CF36="SWI_2",X36,0)+IF(CP36="SWI_2",X36,0)</f>
        <v>0</v>
      </c>
      <c r="DX36" s="322" t="n">
        <f aca="false">IF(DE36="BRK_1",X36,0)</f>
        <v>0</v>
      </c>
    </row>
    <row r="37" customFormat="false" ht="30" hidden="false" customHeight="true" outlineLevel="0" collapsed="false">
      <c r="A37" s="167" t="n">
        <f aca="false">'[3]1-ToM-Requirements'!A25</f>
        <v>19</v>
      </c>
      <c r="B37" s="301" t="str">
        <f aca="false">'[3]1-ToM-Requirements'!B25</f>
        <v>Instrument Shutter</v>
      </c>
      <c r="C37" s="301" t="str">
        <f aca="false">'[3]1-ToM-Requirements'!C25</f>
        <v>ThSht:MC-Pne01</v>
      </c>
      <c r="D37" s="169" t="str">
        <f aca="false">'[3]1-ToM-Requirements'!E25</f>
        <v>Thermal Shutter</v>
      </c>
      <c r="E37" s="302" t="n">
        <v>3</v>
      </c>
      <c r="F37" s="303"/>
      <c r="G37" s="172" t="s">
        <v>592</v>
      </c>
      <c r="H37" s="304"/>
      <c r="I37" s="304"/>
      <c r="J37" s="304"/>
      <c r="K37" s="304"/>
      <c r="L37" s="305"/>
      <c r="M37" s="306"/>
      <c r="N37" s="304"/>
      <c r="O37" s="304"/>
      <c r="P37" s="307"/>
      <c r="Q37" s="171"/>
      <c r="R37" s="171"/>
      <c r="S37" s="171"/>
      <c r="T37" s="308"/>
      <c r="U37" s="308"/>
      <c r="V37" s="308"/>
      <c r="W37" s="308"/>
      <c r="X37" s="309"/>
      <c r="Y37" s="310" t="n">
        <f aca="false">'2-ToM-Components'!F37</f>
        <v>0</v>
      </c>
      <c r="Z37" s="308"/>
      <c r="AA37" s="311"/>
      <c r="AB37" s="171"/>
      <c r="AC37" s="301" t="n">
        <f aca="false">'2-ToM-Components'!I37</f>
        <v>0</v>
      </c>
      <c r="AD37" s="119"/>
      <c r="AE37" s="301" t="n">
        <f aca="false">J37</f>
        <v>0</v>
      </c>
      <c r="AF37" s="312"/>
      <c r="AG37" s="312"/>
      <c r="AH37" s="301" t="n">
        <f aca="false">R37</f>
        <v>0</v>
      </c>
      <c r="AI37" s="313"/>
      <c r="AJ37" s="169" t="n">
        <f aca="false">W37</f>
        <v>0</v>
      </c>
      <c r="AK37" s="308"/>
      <c r="AL37" s="311"/>
      <c r="AM37" s="171"/>
      <c r="AN37" s="171"/>
      <c r="AO37" s="119"/>
      <c r="AP37" s="301" t="n">
        <f aca="false">J37</f>
        <v>0</v>
      </c>
      <c r="AQ37" s="314"/>
      <c r="AR37" s="314"/>
      <c r="AS37" s="301" t="n">
        <f aca="false">R37</f>
        <v>0</v>
      </c>
      <c r="AT37" s="315"/>
      <c r="AU37" s="169" t="n">
        <f aca="false">W37</f>
        <v>0</v>
      </c>
      <c r="AV37" s="301" t="n">
        <f aca="false">'2-ToM-Components'!S37</f>
        <v>0</v>
      </c>
      <c r="AW37" s="301" t="n">
        <f aca="false">'2-ToM-Components'!U37</f>
        <v>0</v>
      </c>
      <c r="AX37" s="308"/>
      <c r="AY37" s="316"/>
      <c r="AZ37" s="171"/>
      <c r="BA37" s="171"/>
      <c r="BB37" s="301" t="n">
        <f aca="false">J37</f>
        <v>0</v>
      </c>
      <c r="BC37" s="312"/>
      <c r="BD37" s="312"/>
      <c r="BE37" s="301" t="n">
        <f aca="false">R37</f>
        <v>0</v>
      </c>
      <c r="BF37" s="313"/>
      <c r="BG37" s="169" t="n">
        <f aca="false">W37</f>
        <v>0</v>
      </c>
      <c r="BH37" s="301" t="n">
        <f aca="false">'2-ToM-Components'!AD37</f>
        <v>0</v>
      </c>
      <c r="BI37" s="301" t="n">
        <f aca="false">'2-ToM-Components'!AF37</f>
        <v>0</v>
      </c>
      <c r="BJ37" s="317"/>
      <c r="BK37" s="318"/>
      <c r="BL37" s="319"/>
      <c r="BM37" s="319"/>
      <c r="BN37" s="301" t="n">
        <f aca="false">J37</f>
        <v>0</v>
      </c>
      <c r="BO37" s="314"/>
      <c r="BP37" s="314"/>
      <c r="BQ37" s="301" t="n">
        <f aca="false">R37</f>
        <v>0</v>
      </c>
      <c r="BR37" s="315"/>
      <c r="BS37" s="169" t="n">
        <f aca="false">W37</f>
        <v>0</v>
      </c>
      <c r="BT37" s="308" t="s">
        <v>449</v>
      </c>
      <c r="BU37" s="316"/>
      <c r="BV37" s="171" t="s">
        <v>563</v>
      </c>
      <c r="BW37" s="171"/>
      <c r="BX37" s="168" t="n">
        <f aca="false">'2-ToM-Components'!O37</f>
        <v>0</v>
      </c>
      <c r="BY37" s="171"/>
      <c r="BZ37" s="171"/>
      <c r="CA37" s="319"/>
      <c r="CB37" s="319"/>
      <c r="CC37" s="301" t="n">
        <f aca="false">J37</f>
        <v>0</v>
      </c>
      <c r="CD37" s="312"/>
      <c r="CE37" s="312"/>
      <c r="CF37" s="312"/>
      <c r="CG37" s="301" t="n">
        <f aca="false">R37</f>
        <v>0</v>
      </c>
      <c r="CH37" s="313"/>
      <c r="CI37" s="169" t="n">
        <f aca="false">W37</f>
        <v>0</v>
      </c>
      <c r="CJ37" s="319"/>
      <c r="CK37" s="319"/>
      <c r="CL37" s="319"/>
      <c r="CM37" s="319"/>
      <c r="CN37" s="301" t="n">
        <f aca="false">J37</f>
        <v>0</v>
      </c>
      <c r="CO37" s="314"/>
      <c r="CP37" s="314"/>
      <c r="CQ37" s="314"/>
      <c r="CR37" s="301" t="n">
        <f aca="false">R37</f>
        <v>0</v>
      </c>
      <c r="CS37" s="315"/>
      <c r="CT37" s="169" t="n">
        <f aca="false">W37</f>
        <v>0</v>
      </c>
      <c r="CU37" s="308" t="s">
        <v>480</v>
      </c>
      <c r="CV37" s="316"/>
      <c r="CW37" s="171" t="s">
        <v>577</v>
      </c>
      <c r="CX37" s="171"/>
      <c r="CY37" s="171" t="s">
        <v>579</v>
      </c>
      <c r="CZ37" s="319"/>
      <c r="DA37" s="319" t="s">
        <v>580</v>
      </c>
      <c r="DB37" s="319"/>
      <c r="DC37" s="301" t="n">
        <f aca="false">J37</f>
        <v>0</v>
      </c>
      <c r="DD37" s="314"/>
      <c r="DE37" s="314"/>
      <c r="DF37" s="301" t="n">
        <f aca="false">R37</f>
        <v>0</v>
      </c>
      <c r="DG37" s="315"/>
      <c r="DH37" s="169" t="n">
        <f aca="false">W37</f>
        <v>0</v>
      </c>
      <c r="DI37" s="301" t="n">
        <f aca="false">'3-ToM-Motion Safety'!P37</f>
        <v>0</v>
      </c>
      <c r="DJ37" s="301" t="n">
        <f aca="false">'3-ToM-Motion Safety'!AB37</f>
        <v>0</v>
      </c>
      <c r="DK37" s="301" t="n">
        <f aca="false">'3-ToM-Motion Safety'!AN37</f>
        <v>0</v>
      </c>
      <c r="DL37" s="320"/>
      <c r="DN37" s="321"/>
      <c r="DO37" s="322" t="n">
        <f aca="false">IF(AG37="MOT_1",X37,0)</f>
        <v>0</v>
      </c>
      <c r="DP37" s="322" t="n">
        <f aca="false">IF(AG37="MOT_2",X37,0)</f>
        <v>0</v>
      </c>
      <c r="DQ37" s="322" t="n">
        <f aca="false">IF(AG37="MOT_3",X37,0)</f>
        <v>0</v>
      </c>
      <c r="DR37" s="323" t="n">
        <f aca="false">IF(AR37="SENS_2",X37,0)</f>
        <v>0</v>
      </c>
      <c r="DS37" s="323" t="n">
        <f aca="false">IF(BD37="ENC_1",X37,0)+IF(BP37="ENC_1",X37,0)</f>
        <v>0</v>
      </c>
      <c r="DT37" s="323" t="n">
        <f aca="false">IF(BD37="RES_1",X37,0)+IF(BP37="RES_1",X37,0)</f>
        <v>0</v>
      </c>
      <c r="DU37" s="323" t="n">
        <f aca="false">IF(BD37="POT_1",X37,0)+IF(BP37="POT_1",X37,0)</f>
        <v>0</v>
      </c>
      <c r="DV37" s="323" t="n">
        <f aca="false">IF(CF37="SWI_1",X37,0)+IF(CP37="SWI_1",X37,0)</f>
        <v>0</v>
      </c>
      <c r="DW37" s="322" t="n">
        <f aca="false">IF(CF37="SWI_2",X37,0)+IF(CP37="SWI_2",X37,0)</f>
        <v>0</v>
      </c>
      <c r="DX37" s="322" t="n">
        <f aca="false">IF(DE37="BRK_1",X37,0)</f>
        <v>0</v>
      </c>
    </row>
    <row r="38" customFormat="false" ht="30" hidden="false" customHeight="true" outlineLevel="0" collapsed="false">
      <c r="A38" s="167"/>
      <c r="B38" s="325" t="s">
        <v>622</v>
      </c>
      <c r="C38" s="301"/>
      <c r="D38" s="169"/>
      <c r="E38" s="302"/>
      <c r="F38" s="303"/>
      <c r="G38" s="172"/>
      <c r="H38" s="304"/>
      <c r="I38" s="304"/>
      <c r="J38" s="304"/>
      <c r="K38" s="304"/>
      <c r="L38" s="305"/>
      <c r="M38" s="306"/>
      <c r="N38" s="304"/>
      <c r="O38" s="304"/>
      <c r="P38" s="307"/>
      <c r="Q38" s="171"/>
      <c r="R38" s="171"/>
      <c r="S38" s="171"/>
      <c r="T38" s="308"/>
      <c r="U38" s="308"/>
      <c r="V38" s="308"/>
      <c r="W38" s="308"/>
      <c r="X38" s="309"/>
      <c r="Y38" s="310" t="n">
        <f aca="false">'2-ToM-Components'!F38</f>
        <v>0</v>
      </c>
      <c r="Z38" s="308"/>
      <c r="AA38" s="311"/>
      <c r="AB38" s="171"/>
      <c r="AC38" s="301" t="n">
        <f aca="false">'2-ToM-Components'!I38</f>
        <v>0</v>
      </c>
      <c r="AD38" s="119"/>
      <c r="AE38" s="301" t="n">
        <f aca="false">J38</f>
        <v>0</v>
      </c>
      <c r="AF38" s="312"/>
      <c r="AG38" s="312"/>
      <c r="AH38" s="301" t="n">
        <f aca="false">R38</f>
        <v>0</v>
      </c>
      <c r="AI38" s="313"/>
      <c r="AJ38" s="169" t="n">
        <f aca="false">W38</f>
        <v>0</v>
      </c>
      <c r="AK38" s="330"/>
      <c r="AL38" s="311"/>
      <c r="AM38" s="171"/>
      <c r="AN38" s="171"/>
      <c r="AO38" s="119"/>
      <c r="AP38" s="301" t="n">
        <f aca="false">J38</f>
        <v>0</v>
      </c>
      <c r="AQ38" s="314"/>
      <c r="AR38" s="314"/>
      <c r="AS38" s="301" t="n">
        <f aca="false">R38</f>
        <v>0</v>
      </c>
      <c r="AT38" s="315"/>
      <c r="AU38" s="169" t="n">
        <f aca="false">W38</f>
        <v>0</v>
      </c>
      <c r="AV38" s="301" t="n">
        <f aca="false">'2-ToM-Components'!S38</f>
        <v>0</v>
      </c>
      <c r="AW38" s="301" t="n">
        <f aca="false">'2-ToM-Components'!U38</f>
        <v>0</v>
      </c>
      <c r="AX38" s="308"/>
      <c r="AY38" s="316"/>
      <c r="AZ38" s="171"/>
      <c r="BA38" s="171"/>
      <c r="BB38" s="301" t="n">
        <f aca="false">J38</f>
        <v>0</v>
      </c>
      <c r="BC38" s="312"/>
      <c r="BD38" s="312"/>
      <c r="BE38" s="301" t="n">
        <f aca="false">R38</f>
        <v>0</v>
      </c>
      <c r="BF38" s="313"/>
      <c r="BG38" s="169" t="n">
        <f aca="false">W38</f>
        <v>0</v>
      </c>
      <c r="BH38" s="301" t="n">
        <f aca="false">'2-ToM-Components'!AD38</f>
        <v>0</v>
      </c>
      <c r="BI38" s="301" t="n">
        <f aca="false">'2-ToM-Components'!AF38</f>
        <v>0</v>
      </c>
      <c r="BJ38" s="317"/>
      <c r="BK38" s="318"/>
      <c r="BL38" s="319"/>
      <c r="BM38" s="319"/>
      <c r="BN38" s="301" t="n">
        <f aca="false">J38</f>
        <v>0</v>
      </c>
      <c r="BO38" s="314"/>
      <c r="BP38" s="314"/>
      <c r="BQ38" s="301" t="n">
        <f aca="false">R38</f>
        <v>0</v>
      </c>
      <c r="BR38" s="315"/>
      <c r="BS38" s="169" t="n">
        <f aca="false">W38</f>
        <v>0</v>
      </c>
      <c r="BT38" s="308" t="s">
        <v>449</v>
      </c>
      <c r="BU38" s="316"/>
      <c r="BV38" s="171" t="s">
        <v>563</v>
      </c>
      <c r="BW38" s="171"/>
      <c r="BX38" s="168" t="n">
        <f aca="false">'2-ToM-Components'!O38</f>
        <v>0</v>
      </c>
      <c r="BY38" s="171"/>
      <c r="BZ38" s="171"/>
      <c r="CA38" s="319"/>
      <c r="CB38" s="319"/>
      <c r="CC38" s="301" t="n">
        <f aca="false">J38</f>
        <v>0</v>
      </c>
      <c r="CD38" s="312"/>
      <c r="CE38" s="312"/>
      <c r="CF38" s="312"/>
      <c r="CG38" s="301" t="n">
        <f aca="false">R38</f>
        <v>0</v>
      </c>
      <c r="CH38" s="313"/>
      <c r="CI38" s="169" t="n">
        <f aca="false">W38</f>
        <v>0</v>
      </c>
      <c r="CJ38" s="319"/>
      <c r="CK38" s="319"/>
      <c r="CL38" s="319"/>
      <c r="CM38" s="319"/>
      <c r="CN38" s="301" t="n">
        <f aca="false">J38</f>
        <v>0</v>
      </c>
      <c r="CO38" s="314"/>
      <c r="CP38" s="314"/>
      <c r="CQ38" s="314"/>
      <c r="CR38" s="301" t="n">
        <f aca="false">R38</f>
        <v>0</v>
      </c>
      <c r="CS38" s="315"/>
      <c r="CT38" s="169" t="n">
        <f aca="false">W38</f>
        <v>0</v>
      </c>
      <c r="CU38" s="308" t="s">
        <v>480</v>
      </c>
      <c r="CV38" s="316"/>
      <c r="CW38" s="171" t="s">
        <v>577</v>
      </c>
      <c r="CX38" s="171"/>
      <c r="CY38" s="171" t="s">
        <v>579</v>
      </c>
      <c r="CZ38" s="319"/>
      <c r="DA38" s="319" t="s">
        <v>580</v>
      </c>
      <c r="DB38" s="319"/>
      <c r="DC38" s="301" t="n">
        <f aca="false">J38</f>
        <v>0</v>
      </c>
      <c r="DD38" s="314"/>
      <c r="DE38" s="314"/>
      <c r="DF38" s="301" t="n">
        <f aca="false">R38</f>
        <v>0</v>
      </c>
      <c r="DG38" s="315"/>
      <c r="DH38" s="169" t="n">
        <f aca="false">W38</f>
        <v>0</v>
      </c>
      <c r="DI38" s="301" t="n">
        <f aca="false">'3-ToM-Motion Safety'!P38</f>
        <v>0</v>
      </c>
      <c r="DJ38" s="301" t="n">
        <f aca="false">'3-ToM-Motion Safety'!AB38</f>
        <v>0</v>
      </c>
      <c r="DK38" s="301" t="n">
        <f aca="false">'3-ToM-Motion Safety'!AN38</f>
        <v>0</v>
      </c>
      <c r="DL38" s="320"/>
      <c r="DN38" s="321"/>
      <c r="DO38" s="322" t="n">
        <f aca="false">IF(AG38="MOT_1",X38,0)</f>
        <v>0</v>
      </c>
      <c r="DP38" s="322" t="n">
        <f aca="false">IF(AG38="MOT_2",X38,0)</f>
        <v>0</v>
      </c>
      <c r="DQ38" s="322" t="n">
        <f aca="false">IF(AG38="MOT_3",X38,0)</f>
        <v>0</v>
      </c>
      <c r="DR38" s="323" t="n">
        <f aca="false">IF(AR38="SENS_2",X38,0)</f>
        <v>0</v>
      </c>
      <c r="DS38" s="323" t="n">
        <f aca="false">IF(BD38="ENC_1",X38,0)+IF(BP38="ENC_1",X38,0)</f>
        <v>0</v>
      </c>
      <c r="DT38" s="323" t="n">
        <f aca="false">IF(BD38="RES_1",X38,0)+IF(BP38="RES_1",X38,0)</f>
        <v>0</v>
      </c>
      <c r="DU38" s="323" t="n">
        <f aca="false">IF(BD38="POT_1",X38,0)+IF(BP38="POT_1",X38,0)</f>
        <v>0</v>
      </c>
      <c r="DV38" s="323" t="n">
        <f aca="false">IF(CF38="SWI_1",X38,0)+IF(CP38="SWI_1",X38,0)</f>
        <v>0</v>
      </c>
      <c r="DW38" s="322" t="n">
        <f aca="false">IF(CF38="SWI_2",X38,0)+IF(CP38="SWI_2",X38,0)</f>
        <v>0</v>
      </c>
      <c r="DX38" s="322" t="n">
        <f aca="false">IF(DE38="BRK_1",X38,0)</f>
        <v>0</v>
      </c>
    </row>
    <row r="39" customFormat="false" ht="30" hidden="false" customHeight="true" outlineLevel="0" collapsed="false">
      <c r="A39" s="167"/>
      <c r="B39" s="325" t="s">
        <v>623</v>
      </c>
      <c r="C39" s="301"/>
      <c r="D39" s="169"/>
      <c r="E39" s="302"/>
      <c r="F39" s="303"/>
      <c r="G39" s="172"/>
      <c r="H39" s="304"/>
      <c r="I39" s="304"/>
      <c r="J39" s="304"/>
      <c r="K39" s="304"/>
      <c r="L39" s="305"/>
      <c r="M39" s="306"/>
      <c r="N39" s="304"/>
      <c r="O39" s="304"/>
      <c r="P39" s="307"/>
      <c r="Q39" s="171"/>
      <c r="R39" s="171"/>
      <c r="S39" s="171"/>
      <c r="T39" s="308"/>
      <c r="U39" s="308"/>
      <c r="V39" s="308"/>
      <c r="W39" s="308"/>
      <c r="X39" s="309"/>
      <c r="Y39" s="310" t="n">
        <f aca="false">'2-ToM-Components'!F39</f>
        <v>0</v>
      </c>
      <c r="Z39" s="308"/>
      <c r="AA39" s="311"/>
      <c r="AB39" s="171"/>
      <c r="AC39" s="301" t="n">
        <f aca="false">'2-ToM-Components'!I39</f>
        <v>0</v>
      </c>
      <c r="AD39" s="119"/>
      <c r="AE39" s="301" t="n">
        <f aca="false">J39</f>
        <v>0</v>
      </c>
      <c r="AF39" s="312"/>
      <c r="AG39" s="312"/>
      <c r="AH39" s="301" t="n">
        <f aca="false">R39</f>
        <v>0</v>
      </c>
      <c r="AI39" s="313"/>
      <c r="AJ39" s="169" t="n">
        <f aca="false">W39</f>
        <v>0</v>
      </c>
      <c r="AK39" s="330"/>
      <c r="AL39" s="311"/>
      <c r="AM39" s="171"/>
      <c r="AN39" s="171"/>
      <c r="AO39" s="119"/>
      <c r="AP39" s="301" t="n">
        <f aca="false">J39</f>
        <v>0</v>
      </c>
      <c r="AQ39" s="314"/>
      <c r="AR39" s="314"/>
      <c r="AS39" s="301" t="n">
        <f aca="false">R39</f>
        <v>0</v>
      </c>
      <c r="AT39" s="315"/>
      <c r="AU39" s="169" t="n">
        <f aca="false">W39</f>
        <v>0</v>
      </c>
      <c r="AV39" s="301" t="n">
        <f aca="false">'2-ToM-Components'!S39</f>
        <v>0</v>
      </c>
      <c r="AW39" s="301" t="n">
        <f aca="false">'2-ToM-Components'!U39</f>
        <v>0</v>
      </c>
      <c r="AX39" s="308"/>
      <c r="AY39" s="316"/>
      <c r="AZ39" s="171"/>
      <c r="BA39" s="171"/>
      <c r="BB39" s="301" t="n">
        <f aca="false">J39</f>
        <v>0</v>
      </c>
      <c r="BC39" s="312"/>
      <c r="BD39" s="312"/>
      <c r="BE39" s="301" t="n">
        <f aca="false">R39</f>
        <v>0</v>
      </c>
      <c r="BF39" s="313"/>
      <c r="BG39" s="169" t="n">
        <f aca="false">W39</f>
        <v>0</v>
      </c>
      <c r="BH39" s="301" t="n">
        <f aca="false">'2-ToM-Components'!AD39</f>
        <v>0</v>
      </c>
      <c r="BI39" s="301" t="n">
        <f aca="false">'2-ToM-Components'!AF39</f>
        <v>0</v>
      </c>
      <c r="BJ39" s="317"/>
      <c r="BK39" s="318"/>
      <c r="BL39" s="319"/>
      <c r="BM39" s="319"/>
      <c r="BN39" s="301" t="n">
        <f aca="false">J39</f>
        <v>0</v>
      </c>
      <c r="BO39" s="314"/>
      <c r="BP39" s="314"/>
      <c r="BQ39" s="301" t="n">
        <f aca="false">R39</f>
        <v>0</v>
      </c>
      <c r="BR39" s="315"/>
      <c r="BS39" s="169" t="n">
        <f aca="false">W39</f>
        <v>0</v>
      </c>
      <c r="BT39" s="308" t="s">
        <v>449</v>
      </c>
      <c r="BU39" s="316"/>
      <c r="BV39" s="171" t="s">
        <v>563</v>
      </c>
      <c r="BW39" s="171"/>
      <c r="BX39" s="168" t="n">
        <f aca="false">'2-ToM-Components'!O39</f>
        <v>0</v>
      </c>
      <c r="BY39" s="171"/>
      <c r="BZ39" s="171"/>
      <c r="CA39" s="319"/>
      <c r="CB39" s="319"/>
      <c r="CC39" s="301" t="n">
        <f aca="false">J39</f>
        <v>0</v>
      </c>
      <c r="CD39" s="312"/>
      <c r="CE39" s="312"/>
      <c r="CF39" s="312"/>
      <c r="CG39" s="301" t="n">
        <f aca="false">R39</f>
        <v>0</v>
      </c>
      <c r="CH39" s="313"/>
      <c r="CI39" s="169" t="n">
        <f aca="false">W39</f>
        <v>0</v>
      </c>
      <c r="CJ39" s="319"/>
      <c r="CK39" s="319"/>
      <c r="CL39" s="319"/>
      <c r="CM39" s="319"/>
      <c r="CN39" s="301" t="n">
        <f aca="false">J39</f>
        <v>0</v>
      </c>
      <c r="CO39" s="314"/>
      <c r="CP39" s="314"/>
      <c r="CQ39" s="314"/>
      <c r="CR39" s="301" t="n">
        <f aca="false">R39</f>
        <v>0</v>
      </c>
      <c r="CS39" s="315"/>
      <c r="CT39" s="169" t="n">
        <f aca="false">W39</f>
        <v>0</v>
      </c>
      <c r="CU39" s="308" t="s">
        <v>480</v>
      </c>
      <c r="CV39" s="316"/>
      <c r="CW39" s="171" t="s">
        <v>577</v>
      </c>
      <c r="CX39" s="171"/>
      <c r="CY39" s="171" t="s">
        <v>579</v>
      </c>
      <c r="CZ39" s="319"/>
      <c r="DA39" s="319" t="s">
        <v>580</v>
      </c>
      <c r="DB39" s="319"/>
      <c r="DC39" s="301" t="n">
        <f aca="false">J39</f>
        <v>0</v>
      </c>
      <c r="DD39" s="314"/>
      <c r="DE39" s="314"/>
      <c r="DF39" s="301" t="n">
        <f aca="false">R39</f>
        <v>0</v>
      </c>
      <c r="DG39" s="315"/>
      <c r="DH39" s="169" t="n">
        <f aca="false">W39</f>
        <v>0</v>
      </c>
      <c r="DI39" s="301" t="n">
        <f aca="false">'3-ToM-Motion Safety'!P39</f>
        <v>0</v>
      </c>
      <c r="DJ39" s="301" t="n">
        <f aca="false">'3-ToM-Motion Safety'!AB39</f>
        <v>0</v>
      </c>
      <c r="DK39" s="301" t="n">
        <f aca="false">'3-ToM-Motion Safety'!AN39</f>
        <v>0</v>
      </c>
      <c r="DL39" s="320"/>
      <c r="DN39" s="321"/>
      <c r="DO39" s="322" t="n">
        <f aca="false">IF(AG39="MOT_1",X39,0)</f>
        <v>0</v>
      </c>
      <c r="DP39" s="322" t="n">
        <f aca="false">IF(AG39="MOT_2",X39,0)</f>
        <v>0</v>
      </c>
      <c r="DQ39" s="322" t="n">
        <f aca="false">IF(AG39="MOT_3",X39,0)</f>
        <v>0</v>
      </c>
      <c r="DR39" s="323" t="n">
        <f aca="false">IF(AR39="SENS_2",X39,0)</f>
        <v>0</v>
      </c>
      <c r="DS39" s="323" t="n">
        <f aca="false">IF(BD39="ENC_1",X39,0)+IF(BP39="ENC_1",X39,0)</f>
        <v>0</v>
      </c>
      <c r="DT39" s="323" t="n">
        <f aca="false">IF(BD39="RES_1",X39,0)+IF(BP39="RES_1",X39,0)</f>
        <v>0</v>
      </c>
      <c r="DU39" s="323" t="n">
        <f aca="false">IF(BD39="POT_1",X39,0)+IF(BP39="POT_1",X39,0)</f>
        <v>0</v>
      </c>
      <c r="DV39" s="323" t="n">
        <f aca="false">IF(CF39="SWI_1",X39,0)+IF(CP39="SWI_1",X39,0)</f>
        <v>0</v>
      </c>
      <c r="DW39" s="322" t="n">
        <f aca="false">IF(CF39="SWI_2",X39,0)+IF(CP39="SWI_2",X39,0)</f>
        <v>0</v>
      </c>
      <c r="DX39" s="322" t="n">
        <f aca="false">IF(DE39="BRK_1",X39,0)</f>
        <v>0</v>
      </c>
    </row>
    <row r="40" s="59" customFormat="true" ht="30" hidden="false" customHeight="true" outlineLevel="0" collapsed="false">
      <c r="A40" s="167" t="n">
        <f aca="false">'[3]1-ToM-Requirements'!A26</f>
        <v>20</v>
      </c>
      <c r="B40" s="301" t="str">
        <f aca="false">'[3]1-ToM-Requirements'!B26</f>
        <v>Middle Focus In-Beam Changer</v>
      </c>
      <c r="C40" s="168" t="str">
        <f aca="false">'[3]1-ToM-Requirements'!C26</f>
        <v>Chg:MC-RotX01</v>
      </c>
      <c r="D40" s="169" t="str">
        <f aca="false">'[3]1-ToM-Requirements'!E26</f>
        <v>Rotary In-Beam Element Changer (MF)</v>
      </c>
      <c r="E40" s="302"/>
      <c r="F40" s="303"/>
      <c r="H40" s="304"/>
      <c r="I40" s="304"/>
      <c r="J40" s="304"/>
      <c r="K40" s="304"/>
      <c r="L40" s="305"/>
      <c r="M40" s="306"/>
      <c r="N40" s="304"/>
      <c r="O40" s="304"/>
      <c r="P40" s="307"/>
      <c r="Q40" s="171"/>
      <c r="R40" s="171"/>
      <c r="S40" s="171"/>
      <c r="T40" s="308"/>
      <c r="U40" s="308"/>
      <c r="V40" s="308"/>
      <c r="W40" s="308"/>
      <c r="X40" s="309"/>
      <c r="Y40" s="310" t="n">
        <f aca="false">'2-ToM-Components'!F40</f>
        <v>0</v>
      </c>
      <c r="Z40" s="308"/>
      <c r="AA40" s="311"/>
      <c r="AB40" s="171"/>
      <c r="AC40" s="301" t="n">
        <f aca="false">'2-ToM-Components'!I40</f>
        <v>0</v>
      </c>
      <c r="AD40" s="119"/>
      <c r="AE40" s="301" t="n">
        <f aca="false">J40</f>
        <v>0</v>
      </c>
      <c r="AF40" s="312"/>
      <c r="AG40" s="312"/>
      <c r="AH40" s="301" t="n">
        <f aca="false">R40</f>
        <v>0</v>
      </c>
      <c r="AI40" s="313"/>
      <c r="AJ40" s="169" t="n">
        <f aca="false">W40</f>
        <v>0</v>
      </c>
      <c r="AK40" s="308" t="s">
        <v>448</v>
      </c>
      <c r="AL40" s="311" t="n">
        <v>1</v>
      </c>
      <c r="AM40" s="171" t="s">
        <v>371</v>
      </c>
      <c r="AN40" s="171" t="s">
        <v>551</v>
      </c>
      <c r="AO40" s="119"/>
      <c r="AP40" s="301" t="n">
        <f aca="false">J40</f>
        <v>0</v>
      </c>
      <c r="AQ40" s="314"/>
      <c r="AR40" s="314"/>
      <c r="AS40" s="301" t="n">
        <f aca="false">R40</f>
        <v>0</v>
      </c>
      <c r="AT40" s="315"/>
      <c r="AU40" s="169" t="n">
        <f aca="false">W40</f>
        <v>0</v>
      </c>
      <c r="AV40" s="301" t="n">
        <f aca="false">'2-ToM-Components'!S40</f>
        <v>0</v>
      </c>
      <c r="AW40" s="301" t="n">
        <f aca="false">'2-ToM-Components'!U40</f>
        <v>0</v>
      </c>
      <c r="AX40" s="308"/>
      <c r="AY40" s="316"/>
      <c r="AZ40" s="171"/>
      <c r="BA40" s="171"/>
      <c r="BB40" s="301" t="n">
        <f aca="false">J40</f>
        <v>0</v>
      </c>
      <c r="BC40" s="312"/>
      <c r="BD40" s="312"/>
      <c r="BE40" s="301" t="n">
        <f aca="false">R40</f>
        <v>0</v>
      </c>
      <c r="BF40" s="313"/>
      <c r="BG40" s="169" t="n">
        <f aca="false">W40</f>
        <v>0</v>
      </c>
      <c r="BH40" s="301" t="n">
        <f aca="false">'2-ToM-Components'!AD40</f>
        <v>0</v>
      </c>
      <c r="BI40" s="301" t="n">
        <f aca="false">'2-ToM-Components'!AF40</f>
        <v>0</v>
      </c>
      <c r="BJ40" s="317"/>
      <c r="BK40" s="318"/>
      <c r="BL40" s="319"/>
      <c r="BM40" s="319"/>
      <c r="BN40" s="301" t="n">
        <f aca="false">J40</f>
        <v>0</v>
      </c>
      <c r="BO40" s="314"/>
      <c r="BP40" s="314"/>
      <c r="BQ40" s="301" t="n">
        <f aca="false">R40</f>
        <v>0</v>
      </c>
      <c r="BR40" s="315"/>
      <c r="BS40" s="169" t="n">
        <f aca="false">W40</f>
        <v>0</v>
      </c>
      <c r="BT40" s="308" t="s">
        <v>449</v>
      </c>
      <c r="BU40" s="316"/>
      <c r="BV40" s="171" t="s">
        <v>563</v>
      </c>
      <c r="BW40" s="171"/>
      <c r="BX40" s="168" t="n">
        <f aca="false">'2-ToM-Components'!O40</f>
        <v>0</v>
      </c>
      <c r="BY40" s="171"/>
      <c r="BZ40" s="171"/>
      <c r="CA40" s="319"/>
      <c r="CB40" s="319"/>
      <c r="CC40" s="301" t="n">
        <f aca="false">J40</f>
        <v>0</v>
      </c>
      <c r="CD40" s="312"/>
      <c r="CE40" s="312"/>
      <c r="CF40" s="312"/>
      <c r="CG40" s="301" t="n">
        <f aca="false">R40</f>
        <v>0</v>
      </c>
      <c r="CH40" s="313"/>
      <c r="CI40" s="169" t="n">
        <f aca="false">W40</f>
        <v>0</v>
      </c>
      <c r="CJ40" s="319"/>
      <c r="CK40" s="319"/>
      <c r="CL40" s="319"/>
      <c r="CM40" s="319"/>
      <c r="CN40" s="301" t="n">
        <f aca="false">J40</f>
        <v>0</v>
      </c>
      <c r="CO40" s="314"/>
      <c r="CP40" s="314"/>
      <c r="CQ40" s="314"/>
      <c r="CR40" s="301" t="n">
        <f aca="false">R40</f>
        <v>0</v>
      </c>
      <c r="CS40" s="315"/>
      <c r="CT40" s="169" t="n">
        <f aca="false">W40</f>
        <v>0</v>
      </c>
      <c r="CU40" s="308" t="s">
        <v>480</v>
      </c>
      <c r="CV40" s="316"/>
      <c r="CW40" s="171" t="s">
        <v>577</v>
      </c>
      <c r="CX40" s="171"/>
      <c r="CY40" s="171" t="s">
        <v>579</v>
      </c>
      <c r="CZ40" s="319"/>
      <c r="DA40" s="319" t="s">
        <v>580</v>
      </c>
      <c r="DB40" s="319"/>
      <c r="DC40" s="301" t="n">
        <f aca="false">J40</f>
        <v>0</v>
      </c>
      <c r="DD40" s="314"/>
      <c r="DE40" s="314"/>
      <c r="DF40" s="301" t="n">
        <f aca="false">R40</f>
        <v>0</v>
      </c>
      <c r="DG40" s="315"/>
      <c r="DH40" s="169" t="n">
        <f aca="false">W40</f>
        <v>0</v>
      </c>
      <c r="DI40" s="301" t="n">
        <f aca="false">'3-ToM-Motion Safety'!P40</f>
        <v>0</v>
      </c>
      <c r="DJ40" s="301" t="n">
        <f aca="false">'3-ToM-Motion Safety'!AB40</f>
        <v>0</v>
      </c>
      <c r="DK40" s="301" t="n">
        <f aca="false">'3-ToM-Motion Safety'!AN40</f>
        <v>0</v>
      </c>
      <c r="DL40" s="320"/>
      <c r="DN40" s="321"/>
      <c r="DO40" s="322" t="n">
        <f aca="false">IF(AG40="MOT_1",X40,0)</f>
        <v>0</v>
      </c>
      <c r="DP40" s="322" t="n">
        <f aca="false">IF(AG40="MOT_2",X40,0)</f>
        <v>0</v>
      </c>
      <c r="DQ40" s="322" t="n">
        <f aca="false">IF(AG40="MOT_3",X40,0)</f>
        <v>0</v>
      </c>
      <c r="DR40" s="323" t="n">
        <f aca="false">IF(AR40="SENS_2",X40,0)</f>
        <v>0</v>
      </c>
      <c r="DS40" s="323" t="n">
        <f aca="false">IF(BD40="ENC_1",X40,0)+IF(BP40="ENC_1",X40,0)</f>
        <v>0</v>
      </c>
      <c r="DT40" s="323" t="n">
        <f aca="false">IF(BD40="RES_1",X40,0)+IF(BP40="RES_1",X40,0)</f>
        <v>0</v>
      </c>
      <c r="DU40" s="323" t="n">
        <f aca="false">IF(BD40="POT_1",X40,0)+IF(BP40="POT_1",X40,0)</f>
        <v>0</v>
      </c>
      <c r="DV40" s="323" t="n">
        <f aca="false">IF(CF40="SWI_1",X40,0)+IF(CP40="SWI_1",X40,0)</f>
        <v>0</v>
      </c>
      <c r="DW40" s="322" t="n">
        <f aca="false">IF(CF40="SWI_2",X40,0)+IF(CP40="SWI_2",X40,0)</f>
        <v>0</v>
      </c>
      <c r="DX40" s="322" t="n">
        <f aca="false">IF(DE40="BRK_1",X40,0)</f>
        <v>0</v>
      </c>
    </row>
    <row r="41" customFormat="false" ht="30" hidden="false" customHeight="true" outlineLevel="0" collapsed="false">
      <c r="A41" s="167" t="n">
        <f aca="false">'[3]1-ToM-Requirements'!A27</f>
        <v>21</v>
      </c>
      <c r="B41" s="301" t="str">
        <f aca="false">'[3]1-ToM-Requirements'!B27</f>
        <v>Middle Focus / Horizontal Adjust.</v>
      </c>
      <c r="C41" s="168" t="str">
        <f aca="false">'[3]1-ToM-Requirements'!C27</f>
        <v>Chg:MC-LinY01</v>
      </c>
      <c r="D41" s="169" t="str">
        <f aca="false">'[3]1-ToM-Requirements'!E27</f>
        <v>Alignment for Rotary in-beam changer (MF)</v>
      </c>
      <c r="E41" s="302"/>
      <c r="F41" s="303"/>
      <c r="G41" s="172"/>
      <c r="H41" s="304"/>
      <c r="I41" s="304"/>
      <c r="J41" s="304"/>
      <c r="K41" s="304"/>
      <c r="L41" s="305"/>
      <c r="M41" s="306"/>
      <c r="N41" s="304"/>
      <c r="O41" s="304"/>
      <c r="P41" s="307"/>
      <c r="Q41" s="171"/>
      <c r="R41" s="171"/>
      <c r="S41" s="171"/>
      <c r="T41" s="308"/>
      <c r="U41" s="308"/>
      <c r="V41" s="308"/>
      <c r="W41" s="308"/>
      <c r="X41" s="309"/>
      <c r="Y41" s="310" t="n">
        <f aca="false">'2-ToM-Components'!F41</f>
        <v>0</v>
      </c>
      <c r="Z41" s="308"/>
      <c r="AA41" s="311"/>
      <c r="AB41" s="171"/>
      <c r="AC41" s="301" t="n">
        <f aca="false">'2-ToM-Components'!I41</f>
        <v>0</v>
      </c>
      <c r="AD41" s="119"/>
      <c r="AE41" s="301" t="n">
        <f aca="false">J41</f>
        <v>0</v>
      </c>
      <c r="AF41" s="312"/>
      <c r="AG41" s="312"/>
      <c r="AH41" s="301" t="n">
        <f aca="false">R41</f>
        <v>0</v>
      </c>
      <c r="AI41" s="313"/>
      <c r="AJ41" s="169" t="n">
        <f aca="false">W41</f>
        <v>0</v>
      </c>
      <c r="AK41" s="330"/>
      <c r="AL41" s="311"/>
      <c r="AM41" s="171"/>
      <c r="AN41" s="171"/>
      <c r="AO41" s="119"/>
      <c r="AP41" s="301" t="n">
        <f aca="false">J41</f>
        <v>0</v>
      </c>
      <c r="AQ41" s="314"/>
      <c r="AR41" s="314"/>
      <c r="AS41" s="301" t="n">
        <f aca="false">R41</f>
        <v>0</v>
      </c>
      <c r="AT41" s="315"/>
      <c r="AU41" s="169" t="n">
        <f aca="false">W41</f>
        <v>0</v>
      </c>
      <c r="AV41" s="301" t="n">
        <f aca="false">'2-ToM-Components'!S41</f>
        <v>0</v>
      </c>
      <c r="AW41" s="301" t="n">
        <f aca="false">'2-ToM-Components'!U41</f>
        <v>0</v>
      </c>
      <c r="AX41" s="308"/>
      <c r="AY41" s="316"/>
      <c r="AZ41" s="171"/>
      <c r="BA41" s="171"/>
      <c r="BB41" s="301" t="n">
        <f aca="false">J41</f>
        <v>0</v>
      </c>
      <c r="BC41" s="312"/>
      <c r="BD41" s="312"/>
      <c r="BE41" s="301" t="n">
        <f aca="false">R41</f>
        <v>0</v>
      </c>
      <c r="BF41" s="313"/>
      <c r="BG41" s="169" t="n">
        <f aca="false">W41</f>
        <v>0</v>
      </c>
      <c r="BH41" s="301" t="n">
        <f aca="false">'2-ToM-Components'!AD41</f>
        <v>0</v>
      </c>
      <c r="BI41" s="301" t="n">
        <f aca="false">'2-ToM-Components'!AF41</f>
        <v>0</v>
      </c>
      <c r="BJ41" s="317"/>
      <c r="BK41" s="318"/>
      <c r="BL41" s="319"/>
      <c r="BM41" s="319"/>
      <c r="BN41" s="301" t="n">
        <f aca="false">J41</f>
        <v>0</v>
      </c>
      <c r="BO41" s="314"/>
      <c r="BP41" s="314"/>
      <c r="BQ41" s="301" t="n">
        <f aca="false">R41</f>
        <v>0</v>
      </c>
      <c r="BR41" s="315"/>
      <c r="BS41" s="169" t="n">
        <f aca="false">W41</f>
        <v>0</v>
      </c>
      <c r="BT41" s="308" t="s">
        <v>449</v>
      </c>
      <c r="BU41" s="316"/>
      <c r="BV41" s="171" t="s">
        <v>563</v>
      </c>
      <c r="BW41" s="171"/>
      <c r="BX41" s="168" t="n">
        <f aca="false">'2-ToM-Components'!O41</f>
        <v>0</v>
      </c>
      <c r="BY41" s="171"/>
      <c r="BZ41" s="171"/>
      <c r="CA41" s="319"/>
      <c r="CB41" s="319"/>
      <c r="CC41" s="301" t="n">
        <f aca="false">J41</f>
        <v>0</v>
      </c>
      <c r="CD41" s="312"/>
      <c r="CE41" s="312"/>
      <c r="CF41" s="312"/>
      <c r="CG41" s="301" t="n">
        <f aca="false">R41</f>
        <v>0</v>
      </c>
      <c r="CH41" s="313"/>
      <c r="CI41" s="169" t="n">
        <f aca="false">W41</f>
        <v>0</v>
      </c>
      <c r="CJ41" s="319"/>
      <c r="CK41" s="319"/>
      <c r="CL41" s="319"/>
      <c r="CM41" s="319"/>
      <c r="CN41" s="301" t="n">
        <f aca="false">J41</f>
        <v>0</v>
      </c>
      <c r="CO41" s="314"/>
      <c r="CP41" s="314"/>
      <c r="CQ41" s="314"/>
      <c r="CR41" s="301" t="n">
        <f aca="false">R41</f>
        <v>0</v>
      </c>
      <c r="CS41" s="315"/>
      <c r="CT41" s="169" t="n">
        <f aca="false">W41</f>
        <v>0</v>
      </c>
      <c r="CU41" s="308" t="s">
        <v>480</v>
      </c>
      <c r="CV41" s="316"/>
      <c r="CW41" s="171" t="s">
        <v>577</v>
      </c>
      <c r="CX41" s="171"/>
      <c r="CY41" s="171" t="s">
        <v>579</v>
      </c>
      <c r="CZ41" s="319"/>
      <c r="DA41" s="319" t="s">
        <v>580</v>
      </c>
      <c r="DB41" s="319"/>
      <c r="DC41" s="301" t="n">
        <f aca="false">J41</f>
        <v>0</v>
      </c>
      <c r="DD41" s="314"/>
      <c r="DE41" s="314"/>
      <c r="DF41" s="301" t="n">
        <f aca="false">R41</f>
        <v>0</v>
      </c>
      <c r="DG41" s="315"/>
      <c r="DH41" s="169" t="n">
        <f aca="false">W41</f>
        <v>0</v>
      </c>
      <c r="DI41" s="301" t="n">
        <f aca="false">'3-ToM-Motion Safety'!P41</f>
        <v>0</v>
      </c>
      <c r="DJ41" s="301" t="n">
        <f aca="false">'3-ToM-Motion Safety'!AB41</f>
        <v>0</v>
      </c>
      <c r="DK41" s="301" t="n">
        <f aca="false">'3-ToM-Motion Safety'!AN41</f>
        <v>0</v>
      </c>
      <c r="DL41" s="320"/>
      <c r="DN41" s="321"/>
      <c r="DO41" s="322" t="n">
        <f aca="false">IF(AG41="MOT_1",X41,0)</f>
        <v>0</v>
      </c>
      <c r="DP41" s="322" t="n">
        <f aca="false">IF(AG41="MOT_2",X41,0)</f>
        <v>0</v>
      </c>
      <c r="DQ41" s="322" t="n">
        <f aca="false">IF(AG41="MOT_3",X41,0)</f>
        <v>0</v>
      </c>
      <c r="DR41" s="323" t="n">
        <f aca="false">IF(AR41="SENS_2",X41,0)</f>
        <v>0</v>
      </c>
      <c r="DS41" s="323" t="n">
        <f aca="false">IF(BD41="ENC_1",X41,0)+IF(BP41="ENC_1",X41,0)</f>
        <v>0</v>
      </c>
      <c r="DT41" s="323" t="n">
        <f aca="false">IF(BD41="RES_1",X41,0)+IF(BP41="RES_1",X41,0)</f>
        <v>0</v>
      </c>
      <c r="DU41" s="323" t="n">
        <f aca="false">IF(BD41="POT_1",X41,0)+IF(BP41="POT_1",X41,0)</f>
        <v>0</v>
      </c>
      <c r="DV41" s="323" t="n">
        <f aca="false">IF(CF41="SWI_1",X41,0)+IF(CP41="SWI_1",X41,0)</f>
        <v>0</v>
      </c>
      <c r="DW41" s="322" t="n">
        <f aca="false">IF(CF41="SWI_2",X41,0)+IF(CP41="SWI_2",X41,0)</f>
        <v>0</v>
      </c>
      <c r="DX41" s="322" t="n">
        <f aca="false">IF(DE41="BRK_1",X41,0)</f>
        <v>0</v>
      </c>
    </row>
    <row r="42" customFormat="false" ht="30" hidden="false" customHeight="true" outlineLevel="0" collapsed="false">
      <c r="A42" s="167" t="n">
        <f aca="false">'[3]1-ToM-Requirements'!A28</f>
        <v>22</v>
      </c>
      <c r="B42" s="301" t="str">
        <f aca="false">'[3]1-ToM-Requirements'!B28</f>
        <v>Middle Focus / Vertical Adjust.</v>
      </c>
      <c r="C42" s="168" t="str">
        <f aca="false">'[3]1-ToM-Requirements'!C28</f>
        <v>Chg:MC-LinZ01</v>
      </c>
      <c r="D42" s="169" t="str">
        <f aca="false">'[3]1-ToM-Requirements'!E28</f>
        <v>Alignment for Rotary in-beam changer (MF)</v>
      </c>
      <c r="E42" s="302"/>
      <c r="F42" s="303"/>
      <c r="G42" s="172"/>
      <c r="H42" s="304"/>
      <c r="I42" s="304"/>
      <c r="J42" s="304"/>
      <c r="K42" s="304"/>
      <c r="L42" s="305"/>
      <c r="M42" s="306"/>
      <c r="N42" s="304"/>
      <c r="O42" s="304"/>
      <c r="P42" s="307"/>
      <c r="Q42" s="171"/>
      <c r="R42" s="171"/>
      <c r="S42" s="171"/>
      <c r="T42" s="308"/>
      <c r="U42" s="308"/>
      <c r="V42" s="308"/>
      <c r="W42" s="308"/>
      <c r="X42" s="309"/>
      <c r="Y42" s="310" t="n">
        <f aca="false">'2-ToM-Components'!F42</f>
        <v>0</v>
      </c>
      <c r="Z42" s="308"/>
      <c r="AA42" s="311"/>
      <c r="AB42" s="171"/>
      <c r="AC42" s="301" t="n">
        <f aca="false">'2-ToM-Components'!I42</f>
        <v>0</v>
      </c>
      <c r="AD42" s="119"/>
      <c r="AE42" s="301" t="n">
        <f aca="false">J42</f>
        <v>0</v>
      </c>
      <c r="AF42" s="312"/>
      <c r="AG42" s="312"/>
      <c r="AH42" s="301" t="n">
        <f aca="false">R42</f>
        <v>0</v>
      </c>
      <c r="AI42" s="313"/>
      <c r="AJ42" s="169" t="n">
        <f aca="false">W42</f>
        <v>0</v>
      </c>
      <c r="AK42" s="330"/>
      <c r="AL42" s="311"/>
      <c r="AM42" s="171"/>
      <c r="AN42" s="171"/>
      <c r="AO42" s="119"/>
      <c r="AP42" s="301" t="n">
        <f aca="false">J42</f>
        <v>0</v>
      </c>
      <c r="AQ42" s="314"/>
      <c r="AR42" s="314"/>
      <c r="AS42" s="301" t="n">
        <f aca="false">R42</f>
        <v>0</v>
      </c>
      <c r="AT42" s="315"/>
      <c r="AU42" s="169" t="n">
        <f aca="false">W42</f>
        <v>0</v>
      </c>
      <c r="AV42" s="301" t="n">
        <f aca="false">'2-ToM-Components'!S42</f>
        <v>0</v>
      </c>
      <c r="AW42" s="301" t="n">
        <f aca="false">'2-ToM-Components'!U42</f>
        <v>0</v>
      </c>
      <c r="AX42" s="308"/>
      <c r="AY42" s="316"/>
      <c r="AZ42" s="171"/>
      <c r="BA42" s="171"/>
      <c r="BB42" s="301" t="n">
        <f aca="false">J42</f>
        <v>0</v>
      </c>
      <c r="BC42" s="312"/>
      <c r="BD42" s="312"/>
      <c r="BE42" s="301" t="n">
        <f aca="false">R42</f>
        <v>0</v>
      </c>
      <c r="BF42" s="313"/>
      <c r="BG42" s="169" t="n">
        <f aca="false">W42</f>
        <v>0</v>
      </c>
      <c r="BH42" s="301" t="n">
        <f aca="false">'2-ToM-Components'!AD42</f>
        <v>0</v>
      </c>
      <c r="BI42" s="301" t="n">
        <f aca="false">'2-ToM-Components'!AF42</f>
        <v>0</v>
      </c>
      <c r="BJ42" s="317"/>
      <c r="BK42" s="318"/>
      <c r="BL42" s="319"/>
      <c r="BM42" s="319"/>
      <c r="BN42" s="301" t="n">
        <f aca="false">J42</f>
        <v>0</v>
      </c>
      <c r="BO42" s="314"/>
      <c r="BP42" s="314"/>
      <c r="BQ42" s="301" t="n">
        <f aca="false">R42</f>
        <v>0</v>
      </c>
      <c r="BR42" s="315"/>
      <c r="BS42" s="169" t="n">
        <f aca="false">W42</f>
        <v>0</v>
      </c>
      <c r="BT42" s="308" t="s">
        <v>449</v>
      </c>
      <c r="BU42" s="316"/>
      <c r="BV42" s="171" t="s">
        <v>563</v>
      </c>
      <c r="BW42" s="171"/>
      <c r="BX42" s="168" t="n">
        <f aca="false">'2-ToM-Components'!O42</f>
        <v>0</v>
      </c>
      <c r="BY42" s="171"/>
      <c r="BZ42" s="171"/>
      <c r="CA42" s="319"/>
      <c r="CB42" s="319"/>
      <c r="CC42" s="301" t="n">
        <f aca="false">J42</f>
        <v>0</v>
      </c>
      <c r="CD42" s="312"/>
      <c r="CE42" s="312"/>
      <c r="CF42" s="312"/>
      <c r="CG42" s="301" t="n">
        <f aca="false">R42</f>
        <v>0</v>
      </c>
      <c r="CH42" s="313"/>
      <c r="CI42" s="169" t="n">
        <f aca="false">W42</f>
        <v>0</v>
      </c>
      <c r="CJ42" s="319"/>
      <c r="CK42" s="319"/>
      <c r="CL42" s="319"/>
      <c r="CM42" s="319"/>
      <c r="CN42" s="301" t="n">
        <f aca="false">J42</f>
        <v>0</v>
      </c>
      <c r="CO42" s="314"/>
      <c r="CP42" s="314"/>
      <c r="CQ42" s="314"/>
      <c r="CR42" s="301" t="n">
        <f aca="false">R42</f>
        <v>0</v>
      </c>
      <c r="CS42" s="315"/>
      <c r="CT42" s="169" t="n">
        <f aca="false">W42</f>
        <v>0</v>
      </c>
      <c r="CU42" s="308" t="s">
        <v>480</v>
      </c>
      <c r="CV42" s="316"/>
      <c r="CW42" s="171" t="s">
        <v>577</v>
      </c>
      <c r="CX42" s="171"/>
      <c r="CY42" s="171" t="s">
        <v>579</v>
      </c>
      <c r="CZ42" s="319"/>
      <c r="DA42" s="319" t="s">
        <v>580</v>
      </c>
      <c r="DB42" s="319"/>
      <c r="DC42" s="301" t="n">
        <f aca="false">J42</f>
        <v>0</v>
      </c>
      <c r="DD42" s="314"/>
      <c r="DE42" s="314"/>
      <c r="DF42" s="301" t="n">
        <f aca="false">R42</f>
        <v>0</v>
      </c>
      <c r="DG42" s="315"/>
      <c r="DH42" s="169" t="n">
        <f aca="false">W42</f>
        <v>0</v>
      </c>
      <c r="DI42" s="301" t="n">
        <f aca="false">'3-ToM-Motion Safety'!P42</f>
        <v>0</v>
      </c>
      <c r="DJ42" s="301" t="n">
        <f aca="false">'3-ToM-Motion Safety'!AB42</f>
        <v>0</v>
      </c>
      <c r="DK42" s="301" t="n">
        <f aca="false">'3-ToM-Motion Safety'!AN42</f>
        <v>0</v>
      </c>
      <c r="DL42" s="320"/>
      <c r="DN42" s="321"/>
      <c r="DO42" s="322" t="n">
        <f aca="false">IF(AG42="MOT_1",X42,0)</f>
        <v>0</v>
      </c>
      <c r="DP42" s="322" t="n">
        <f aca="false">IF(AG42="MOT_2",X42,0)</f>
        <v>0</v>
      </c>
      <c r="DQ42" s="322" t="n">
        <f aca="false">IF(AG42="MOT_3",X42,0)</f>
        <v>0</v>
      </c>
      <c r="DR42" s="323" t="n">
        <f aca="false">IF(AR42="SENS_2",X42,0)</f>
        <v>0</v>
      </c>
      <c r="DS42" s="323" t="n">
        <f aca="false">IF(BD42="ENC_1",X42,0)+IF(BP42="ENC_1",X42,0)</f>
        <v>0</v>
      </c>
      <c r="DT42" s="323" t="n">
        <f aca="false">IF(BD42="RES_1",X42,0)+IF(BP42="RES_1",X42,0)</f>
        <v>0</v>
      </c>
      <c r="DU42" s="323" t="n">
        <f aca="false">IF(BD42="POT_1",X42,0)+IF(BP42="POT_1",X42,0)</f>
        <v>0</v>
      </c>
      <c r="DV42" s="323" t="n">
        <f aca="false">IF(CF42="SWI_1",X42,0)+IF(CP42="SWI_1",X42,0)</f>
        <v>0</v>
      </c>
      <c r="DW42" s="322" t="n">
        <f aca="false">IF(CF42="SWI_2",X42,0)+IF(CP42="SWI_2",X42,0)</f>
        <v>0</v>
      </c>
      <c r="DX42" s="322" t="n">
        <f aca="false">IF(DE42="BRK_1",X42,0)</f>
        <v>0</v>
      </c>
    </row>
    <row r="43" customFormat="false" ht="30" hidden="false" customHeight="true" outlineLevel="0" collapsed="false">
      <c r="A43" s="167" t="n">
        <f aca="false">'[3]1-ToM-Requirements'!A29</f>
        <v>23</v>
      </c>
      <c r="B43" s="301" t="str">
        <f aca="false">'[3]1-ToM-Requirements'!B29</f>
        <v>Polarizer In-Beam Changer</v>
      </c>
      <c r="C43" s="168" t="str">
        <f aca="false">'[3]1-ToM-Requirements'!C29</f>
        <v>PolChg:MC-LinY01</v>
      </c>
      <c r="D43" s="169" t="str">
        <f aca="false">'[3]1-ToM-Requirements'!E29</f>
        <v>Linear In-Beam Element Changer (POL)</v>
      </c>
      <c r="E43" s="302"/>
      <c r="F43" s="303"/>
      <c r="G43" s="172"/>
      <c r="H43" s="304"/>
      <c r="I43" s="304"/>
      <c r="J43" s="304"/>
      <c r="K43" s="304"/>
      <c r="L43" s="305"/>
      <c r="M43" s="306"/>
      <c r="N43" s="304"/>
      <c r="O43" s="304"/>
      <c r="P43" s="307"/>
      <c r="Q43" s="171"/>
      <c r="R43" s="171"/>
      <c r="S43" s="171"/>
      <c r="T43" s="308"/>
      <c r="U43" s="308"/>
      <c r="V43" s="308"/>
      <c r="W43" s="308"/>
      <c r="X43" s="309"/>
      <c r="Y43" s="310" t="n">
        <f aca="false">'2-ToM-Components'!F43</f>
        <v>0</v>
      </c>
      <c r="Z43" s="308"/>
      <c r="AA43" s="311"/>
      <c r="AB43" s="171"/>
      <c r="AC43" s="301" t="n">
        <f aca="false">'2-ToM-Components'!I43</f>
        <v>0</v>
      </c>
      <c r="AD43" s="119"/>
      <c r="AE43" s="301" t="n">
        <f aca="false">J43</f>
        <v>0</v>
      </c>
      <c r="AF43" s="312"/>
      <c r="AG43" s="312"/>
      <c r="AH43" s="301" t="n">
        <f aca="false">R43</f>
        <v>0</v>
      </c>
      <c r="AI43" s="313"/>
      <c r="AJ43" s="169" t="n">
        <f aca="false">W43</f>
        <v>0</v>
      </c>
      <c r="AK43" s="308" t="s">
        <v>448</v>
      </c>
      <c r="AL43" s="311" t="n">
        <v>1</v>
      </c>
      <c r="AM43" s="171" t="s">
        <v>597</v>
      </c>
      <c r="AN43" s="171" t="s">
        <v>551</v>
      </c>
      <c r="AO43" s="119"/>
      <c r="AP43" s="301" t="n">
        <f aca="false">J43</f>
        <v>0</v>
      </c>
      <c r="AQ43" s="314"/>
      <c r="AR43" s="314"/>
      <c r="AS43" s="301" t="n">
        <f aca="false">R43</f>
        <v>0</v>
      </c>
      <c r="AT43" s="315"/>
      <c r="AU43" s="169" t="n">
        <f aca="false">W43</f>
        <v>0</v>
      </c>
      <c r="AV43" s="301" t="n">
        <f aca="false">'2-ToM-Components'!S43</f>
        <v>0</v>
      </c>
      <c r="AW43" s="301" t="n">
        <f aca="false">'2-ToM-Components'!U43</f>
        <v>0</v>
      </c>
      <c r="AX43" s="308"/>
      <c r="AY43" s="316"/>
      <c r="AZ43" s="171"/>
      <c r="BA43" s="171"/>
      <c r="BB43" s="301" t="n">
        <f aca="false">J43</f>
        <v>0</v>
      </c>
      <c r="BC43" s="312"/>
      <c r="BD43" s="312"/>
      <c r="BE43" s="301" t="n">
        <f aca="false">R43</f>
        <v>0</v>
      </c>
      <c r="BF43" s="313"/>
      <c r="BG43" s="169" t="n">
        <f aca="false">W43</f>
        <v>0</v>
      </c>
      <c r="BH43" s="301" t="n">
        <f aca="false">'2-ToM-Components'!AD43</f>
        <v>0</v>
      </c>
      <c r="BI43" s="301" t="n">
        <f aca="false">'2-ToM-Components'!AF43</f>
        <v>0</v>
      </c>
      <c r="BJ43" s="317"/>
      <c r="BK43" s="318"/>
      <c r="BL43" s="319"/>
      <c r="BM43" s="319"/>
      <c r="BN43" s="301" t="n">
        <f aca="false">J43</f>
        <v>0</v>
      </c>
      <c r="BO43" s="314"/>
      <c r="BP43" s="314"/>
      <c r="BQ43" s="301" t="n">
        <f aca="false">R43</f>
        <v>0</v>
      </c>
      <c r="BR43" s="315"/>
      <c r="BS43" s="169" t="n">
        <f aca="false">W43</f>
        <v>0</v>
      </c>
      <c r="BT43" s="308" t="s">
        <v>449</v>
      </c>
      <c r="BU43" s="316"/>
      <c r="BV43" s="171" t="s">
        <v>563</v>
      </c>
      <c r="BW43" s="171"/>
      <c r="BX43" s="168" t="n">
        <f aca="false">'2-ToM-Components'!O43</f>
        <v>0</v>
      </c>
      <c r="BY43" s="171"/>
      <c r="BZ43" s="171"/>
      <c r="CA43" s="319"/>
      <c r="CB43" s="319"/>
      <c r="CC43" s="301" t="n">
        <f aca="false">J43</f>
        <v>0</v>
      </c>
      <c r="CD43" s="312"/>
      <c r="CE43" s="312"/>
      <c r="CF43" s="312"/>
      <c r="CG43" s="301" t="n">
        <f aca="false">R43</f>
        <v>0</v>
      </c>
      <c r="CH43" s="313"/>
      <c r="CI43" s="169" t="n">
        <f aca="false">W43</f>
        <v>0</v>
      </c>
      <c r="CJ43" s="319"/>
      <c r="CK43" s="319"/>
      <c r="CL43" s="319"/>
      <c r="CM43" s="319"/>
      <c r="CN43" s="301" t="n">
        <f aca="false">J43</f>
        <v>0</v>
      </c>
      <c r="CO43" s="314"/>
      <c r="CP43" s="314"/>
      <c r="CQ43" s="314"/>
      <c r="CR43" s="301" t="n">
        <f aca="false">R43</f>
        <v>0</v>
      </c>
      <c r="CS43" s="315"/>
      <c r="CT43" s="169" t="n">
        <f aca="false">W43</f>
        <v>0</v>
      </c>
      <c r="CU43" s="308" t="s">
        <v>480</v>
      </c>
      <c r="CV43" s="316"/>
      <c r="CW43" s="171" t="s">
        <v>577</v>
      </c>
      <c r="CX43" s="171"/>
      <c r="CY43" s="171" t="s">
        <v>579</v>
      </c>
      <c r="CZ43" s="319"/>
      <c r="DA43" s="319" t="s">
        <v>580</v>
      </c>
      <c r="DB43" s="319"/>
      <c r="DC43" s="301" t="n">
        <f aca="false">J43</f>
        <v>0</v>
      </c>
      <c r="DD43" s="314"/>
      <c r="DE43" s="314"/>
      <c r="DF43" s="301" t="n">
        <f aca="false">R43</f>
        <v>0</v>
      </c>
      <c r="DG43" s="315"/>
      <c r="DH43" s="169" t="n">
        <f aca="false">W43</f>
        <v>0</v>
      </c>
      <c r="DI43" s="301" t="n">
        <f aca="false">'3-ToM-Motion Safety'!P43</f>
        <v>0</v>
      </c>
      <c r="DJ43" s="301" t="n">
        <f aca="false">'3-ToM-Motion Safety'!AB43</f>
        <v>0</v>
      </c>
      <c r="DK43" s="301" t="n">
        <f aca="false">'3-ToM-Motion Safety'!AN43</f>
        <v>0</v>
      </c>
      <c r="DL43" s="320"/>
      <c r="DN43" s="321"/>
      <c r="DO43" s="322" t="n">
        <f aca="false">IF(AG43="MOT_1",X43,0)</f>
        <v>0</v>
      </c>
      <c r="DP43" s="322" t="n">
        <f aca="false">IF(AG43="MOT_2",X43,0)</f>
        <v>0</v>
      </c>
      <c r="DQ43" s="322" t="n">
        <f aca="false">IF(AG43="MOT_3",X43,0)</f>
        <v>0</v>
      </c>
      <c r="DR43" s="323" t="n">
        <f aca="false">IF(AR43="SENS_2",X43,0)</f>
        <v>0</v>
      </c>
      <c r="DS43" s="323" t="n">
        <f aca="false">IF(BD43="ENC_1",X43,0)+IF(BP43="ENC_1",X43,0)</f>
        <v>0</v>
      </c>
      <c r="DT43" s="323" t="n">
        <f aca="false">IF(BD43="RES_1",X43,0)+IF(BP43="RES_1",X43,0)</f>
        <v>0</v>
      </c>
      <c r="DU43" s="323" t="n">
        <f aca="false">IF(BD43="POT_1",X43,0)+IF(BP43="POT_1",X43,0)</f>
        <v>0</v>
      </c>
      <c r="DV43" s="323" t="n">
        <f aca="false">IF(CF43="SWI_1",X43,0)+IF(CP43="SWI_1",X43,0)</f>
        <v>0</v>
      </c>
      <c r="DW43" s="322" t="n">
        <f aca="false">IF(CF43="SWI_2",X43,0)+IF(CP43="SWI_2",X43,0)</f>
        <v>0</v>
      </c>
      <c r="DX43" s="322" t="n">
        <f aca="false">IF(DE43="BRK_1",X43,0)</f>
        <v>0</v>
      </c>
    </row>
    <row r="44" customFormat="false" ht="30" hidden="false" customHeight="true" outlineLevel="0" collapsed="false">
      <c r="A44" s="167" t="n">
        <f aca="false">'[3]1-ToM-Requirements'!A30</f>
        <v>24</v>
      </c>
      <c r="B44" s="301" t="str">
        <f aca="false">'[3]1-ToM-Requirements'!B30</f>
        <v>Polarizer Angular Adjustment</v>
      </c>
      <c r="C44" s="168" t="str">
        <f aca="false">'[3]1-ToM-Requirements'!C30</f>
        <v>PolChg:MC-RotZ01</v>
      </c>
      <c r="D44" s="169" t="str">
        <f aca="false">'[3]1-ToM-Requirements'!E30</f>
        <v>Linear In-Beam Element Changer (POL)</v>
      </c>
      <c r="E44" s="302"/>
      <c r="F44" s="303"/>
      <c r="G44" s="172"/>
      <c r="H44" s="304"/>
      <c r="I44" s="304"/>
      <c r="J44" s="304"/>
      <c r="K44" s="304"/>
      <c r="L44" s="305"/>
      <c r="M44" s="306"/>
      <c r="N44" s="304"/>
      <c r="O44" s="304"/>
      <c r="P44" s="307"/>
      <c r="Q44" s="171"/>
      <c r="R44" s="171"/>
      <c r="S44" s="171"/>
      <c r="T44" s="308"/>
      <c r="U44" s="308"/>
      <c r="V44" s="308"/>
      <c r="W44" s="308"/>
      <c r="X44" s="309"/>
      <c r="Y44" s="310" t="n">
        <f aca="false">'2-ToM-Components'!F44</f>
        <v>0</v>
      </c>
      <c r="Z44" s="308"/>
      <c r="AA44" s="311"/>
      <c r="AB44" s="171"/>
      <c r="AC44" s="301" t="n">
        <f aca="false">'2-ToM-Components'!I44</f>
        <v>0</v>
      </c>
      <c r="AD44" s="119"/>
      <c r="AE44" s="301" t="n">
        <f aca="false">J44</f>
        <v>0</v>
      </c>
      <c r="AF44" s="312"/>
      <c r="AG44" s="312"/>
      <c r="AH44" s="301" t="n">
        <f aca="false">R44</f>
        <v>0</v>
      </c>
      <c r="AI44" s="313"/>
      <c r="AJ44" s="169" t="n">
        <f aca="false">W44</f>
        <v>0</v>
      </c>
      <c r="AK44" s="330" t="s">
        <v>448</v>
      </c>
      <c r="AL44" s="311" t="n">
        <v>2</v>
      </c>
      <c r="AM44" s="171" t="s">
        <v>371</v>
      </c>
      <c r="AN44" s="171" t="s">
        <v>551</v>
      </c>
      <c r="AO44" s="119"/>
      <c r="AP44" s="301" t="n">
        <f aca="false">J44</f>
        <v>0</v>
      </c>
      <c r="AQ44" s="314"/>
      <c r="AR44" s="314"/>
      <c r="AS44" s="301" t="n">
        <f aca="false">R44</f>
        <v>0</v>
      </c>
      <c r="AT44" s="315"/>
      <c r="AU44" s="169" t="n">
        <f aca="false">W44</f>
        <v>0</v>
      </c>
      <c r="AV44" s="301" t="n">
        <f aca="false">'2-ToM-Components'!S44</f>
        <v>0</v>
      </c>
      <c r="AW44" s="301" t="n">
        <f aca="false">'2-ToM-Components'!U44</f>
        <v>0</v>
      </c>
      <c r="AX44" s="308"/>
      <c r="AY44" s="316"/>
      <c r="AZ44" s="171"/>
      <c r="BA44" s="171"/>
      <c r="BB44" s="301" t="n">
        <f aca="false">J44</f>
        <v>0</v>
      </c>
      <c r="BC44" s="312"/>
      <c r="BD44" s="312"/>
      <c r="BE44" s="301" t="n">
        <f aca="false">R44</f>
        <v>0</v>
      </c>
      <c r="BF44" s="313"/>
      <c r="BG44" s="169" t="n">
        <f aca="false">W44</f>
        <v>0</v>
      </c>
      <c r="BH44" s="301" t="n">
        <f aca="false">'2-ToM-Components'!AD44</f>
        <v>0</v>
      </c>
      <c r="BI44" s="301" t="n">
        <f aca="false">'2-ToM-Components'!AF44</f>
        <v>0</v>
      </c>
      <c r="BJ44" s="317"/>
      <c r="BK44" s="318"/>
      <c r="BL44" s="319"/>
      <c r="BM44" s="319"/>
      <c r="BN44" s="301" t="n">
        <f aca="false">J44</f>
        <v>0</v>
      </c>
      <c r="BO44" s="314"/>
      <c r="BP44" s="314"/>
      <c r="BQ44" s="301" t="n">
        <f aca="false">R44</f>
        <v>0</v>
      </c>
      <c r="BR44" s="315"/>
      <c r="BS44" s="169" t="n">
        <f aca="false">W44</f>
        <v>0</v>
      </c>
      <c r="BT44" s="308" t="s">
        <v>449</v>
      </c>
      <c r="BU44" s="316"/>
      <c r="BV44" s="171" t="s">
        <v>563</v>
      </c>
      <c r="BW44" s="171"/>
      <c r="BX44" s="168" t="n">
        <f aca="false">'2-ToM-Components'!O44</f>
        <v>0</v>
      </c>
      <c r="BY44" s="171"/>
      <c r="BZ44" s="171"/>
      <c r="CA44" s="319"/>
      <c r="CB44" s="319"/>
      <c r="CC44" s="301" t="n">
        <f aca="false">J44</f>
        <v>0</v>
      </c>
      <c r="CD44" s="312"/>
      <c r="CE44" s="312"/>
      <c r="CF44" s="312"/>
      <c r="CG44" s="301" t="n">
        <f aca="false">R44</f>
        <v>0</v>
      </c>
      <c r="CH44" s="313"/>
      <c r="CI44" s="169" t="n">
        <f aca="false">W44</f>
        <v>0</v>
      </c>
      <c r="CJ44" s="319"/>
      <c r="CK44" s="319"/>
      <c r="CL44" s="319"/>
      <c r="CM44" s="319"/>
      <c r="CN44" s="301" t="n">
        <f aca="false">J44</f>
        <v>0</v>
      </c>
      <c r="CO44" s="314"/>
      <c r="CP44" s="314"/>
      <c r="CQ44" s="314"/>
      <c r="CR44" s="301" t="n">
        <f aca="false">R44</f>
        <v>0</v>
      </c>
      <c r="CS44" s="315"/>
      <c r="CT44" s="169" t="n">
        <f aca="false">W44</f>
        <v>0</v>
      </c>
      <c r="CU44" s="308" t="s">
        <v>480</v>
      </c>
      <c r="CV44" s="316"/>
      <c r="CW44" s="171" t="s">
        <v>577</v>
      </c>
      <c r="CX44" s="171"/>
      <c r="CY44" s="171" t="s">
        <v>579</v>
      </c>
      <c r="CZ44" s="319"/>
      <c r="DA44" s="319" t="s">
        <v>580</v>
      </c>
      <c r="DB44" s="319"/>
      <c r="DC44" s="301" t="n">
        <f aca="false">J44</f>
        <v>0</v>
      </c>
      <c r="DD44" s="314"/>
      <c r="DE44" s="314"/>
      <c r="DF44" s="301" t="n">
        <f aca="false">R44</f>
        <v>0</v>
      </c>
      <c r="DG44" s="315"/>
      <c r="DH44" s="169" t="n">
        <f aca="false">W44</f>
        <v>0</v>
      </c>
      <c r="DI44" s="301" t="n">
        <f aca="false">'3-ToM-Motion Safety'!P44</f>
        <v>0</v>
      </c>
      <c r="DJ44" s="301" t="n">
        <f aca="false">'3-ToM-Motion Safety'!AB44</f>
        <v>0</v>
      </c>
      <c r="DK44" s="301" t="n">
        <f aca="false">'3-ToM-Motion Safety'!AN44</f>
        <v>0</v>
      </c>
      <c r="DL44" s="320"/>
      <c r="DN44" s="321"/>
      <c r="DO44" s="322" t="n">
        <f aca="false">IF(AG44="MOT_1",X44,0)</f>
        <v>0</v>
      </c>
      <c r="DP44" s="322" t="n">
        <f aca="false">IF(AG44="MOT_2",X44,0)</f>
        <v>0</v>
      </c>
      <c r="DQ44" s="322" t="n">
        <f aca="false">IF(AG44="MOT_3",X44,0)</f>
        <v>0</v>
      </c>
      <c r="DR44" s="323" t="n">
        <f aca="false">IF(AR44="SENS_2",X44,0)</f>
        <v>0</v>
      </c>
      <c r="DS44" s="323" t="n">
        <f aca="false">IF(BD44="ENC_1",X44,0)+IF(BP44="ENC_1",X44,0)</f>
        <v>0</v>
      </c>
      <c r="DT44" s="323" t="n">
        <f aca="false">IF(BD44="RES_1",X44,0)+IF(BP44="RES_1",X44,0)</f>
        <v>0</v>
      </c>
      <c r="DU44" s="323" t="n">
        <f aca="false">IF(BD44="POT_1",X44,0)+IF(BP44="POT_1",X44,0)</f>
        <v>0</v>
      </c>
      <c r="DV44" s="323" t="n">
        <f aca="false">IF(CF44="SWI_1",X44,0)+IF(CP44="SWI_1",X44,0)</f>
        <v>0</v>
      </c>
      <c r="DW44" s="322" t="n">
        <f aca="false">IF(CF44="SWI_2",X44,0)+IF(CP44="SWI_2",X44,0)</f>
        <v>0</v>
      </c>
      <c r="DX44" s="322" t="n">
        <f aca="false">IF(DE44="BRK_1",X44,0)</f>
        <v>0</v>
      </c>
    </row>
    <row r="45" customFormat="false" ht="30" hidden="false" customHeight="true" outlineLevel="0" collapsed="false">
      <c r="A45" s="167"/>
      <c r="B45" s="325" t="s">
        <v>598</v>
      </c>
      <c r="C45" s="301"/>
      <c r="D45" s="169"/>
      <c r="E45" s="302"/>
      <c r="F45" s="303"/>
      <c r="G45" s="172"/>
      <c r="H45" s="304"/>
      <c r="I45" s="304"/>
      <c r="J45" s="304"/>
      <c r="K45" s="304"/>
      <c r="L45" s="305"/>
      <c r="M45" s="306"/>
      <c r="N45" s="304"/>
      <c r="O45" s="304"/>
      <c r="P45" s="307"/>
      <c r="Q45" s="171"/>
      <c r="R45" s="171"/>
      <c r="S45" s="171"/>
      <c r="T45" s="308"/>
      <c r="U45" s="308"/>
      <c r="V45" s="308"/>
      <c r="W45" s="308"/>
      <c r="X45" s="309"/>
      <c r="Y45" s="310" t="n">
        <f aca="false">'2-ToM-Components'!F45</f>
        <v>0</v>
      </c>
      <c r="Z45" s="308"/>
      <c r="AA45" s="311"/>
      <c r="AB45" s="171"/>
      <c r="AC45" s="301" t="n">
        <f aca="false">'2-ToM-Components'!I45</f>
        <v>0</v>
      </c>
      <c r="AD45" s="119"/>
      <c r="AE45" s="301" t="n">
        <f aca="false">J45</f>
        <v>0</v>
      </c>
      <c r="AF45" s="312"/>
      <c r="AG45" s="312"/>
      <c r="AH45" s="301" t="n">
        <f aca="false">R45</f>
        <v>0</v>
      </c>
      <c r="AI45" s="313"/>
      <c r="AJ45" s="169" t="n">
        <f aca="false">W45</f>
        <v>0</v>
      </c>
      <c r="AK45" s="314"/>
      <c r="AL45" s="314"/>
      <c r="AM45" s="314"/>
      <c r="AN45" s="314"/>
      <c r="AO45" s="119"/>
      <c r="AP45" s="301" t="n">
        <f aca="false">J45</f>
        <v>0</v>
      </c>
      <c r="AQ45" s="314"/>
      <c r="AR45" s="314"/>
      <c r="AS45" s="301" t="n">
        <f aca="false">R45</f>
        <v>0</v>
      </c>
      <c r="AT45" s="315"/>
      <c r="AU45" s="169" t="n">
        <f aca="false">W45</f>
        <v>0</v>
      </c>
      <c r="AV45" s="301" t="n">
        <f aca="false">'2-ToM-Components'!S45</f>
        <v>0</v>
      </c>
      <c r="AW45" s="301" t="n">
        <f aca="false">'2-ToM-Components'!U45</f>
        <v>0</v>
      </c>
      <c r="AX45" s="308"/>
      <c r="AY45" s="316"/>
      <c r="AZ45" s="171"/>
      <c r="BA45" s="171"/>
      <c r="BB45" s="301" t="n">
        <f aca="false">J45</f>
        <v>0</v>
      </c>
      <c r="BC45" s="312"/>
      <c r="BD45" s="312"/>
      <c r="BE45" s="301" t="n">
        <f aca="false">R45</f>
        <v>0</v>
      </c>
      <c r="BF45" s="313"/>
      <c r="BG45" s="169" t="n">
        <f aca="false">W45</f>
        <v>0</v>
      </c>
      <c r="BH45" s="301" t="n">
        <f aca="false">'2-ToM-Components'!AD45</f>
        <v>0</v>
      </c>
      <c r="BI45" s="301" t="n">
        <f aca="false">'2-ToM-Components'!AF45</f>
        <v>0</v>
      </c>
      <c r="BJ45" s="317"/>
      <c r="BK45" s="318"/>
      <c r="BL45" s="319"/>
      <c r="BM45" s="319"/>
      <c r="BN45" s="301" t="n">
        <f aca="false">J45</f>
        <v>0</v>
      </c>
      <c r="BO45" s="314"/>
      <c r="BP45" s="314"/>
      <c r="BQ45" s="301" t="n">
        <f aca="false">R45</f>
        <v>0</v>
      </c>
      <c r="BR45" s="315"/>
      <c r="BS45" s="169" t="n">
        <f aca="false">W45</f>
        <v>0</v>
      </c>
      <c r="BT45" s="308" t="s">
        <v>449</v>
      </c>
      <c r="BU45" s="316"/>
      <c r="BV45" s="171" t="s">
        <v>563</v>
      </c>
      <c r="BW45" s="171"/>
      <c r="BX45" s="168" t="n">
        <f aca="false">'2-ToM-Components'!O45</f>
        <v>0</v>
      </c>
      <c r="BY45" s="171"/>
      <c r="BZ45" s="171"/>
      <c r="CA45" s="319"/>
      <c r="CB45" s="319"/>
      <c r="CC45" s="301" t="n">
        <f aca="false">J45</f>
        <v>0</v>
      </c>
      <c r="CD45" s="312"/>
      <c r="CE45" s="312"/>
      <c r="CF45" s="312"/>
      <c r="CG45" s="301" t="n">
        <f aca="false">R45</f>
        <v>0</v>
      </c>
      <c r="CH45" s="313"/>
      <c r="CI45" s="169" t="n">
        <f aca="false">W45</f>
        <v>0</v>
      </c>
      <c r="CJ45" s="319"/>
      <c r="CK45" s="319"/>
      <c r="CL45" s="319"/>
      <c r="CM45" s="319"/>
      <c r="CN45" s="301" t="n">
        <f aca="false">J45</f>
        <v>0</v>
      </c>
      <c r="CO45" s="314"/>
      <c r="CP45" s="314"/>
      <c r="CQ45" s="314"/>
      <c r="CR45" s="301" t="n">
        <f aca="false">R45</f>
        <v>0</v>
      </c>
      <c r="CS45" s="315"/>
      <c r="CT45" s="169" t="n">
        <f aca="false">W45</f>
        <v>0</v>
      </c>
      <c r="CU45" s="308" t="s">
        <v>480</v>
      </c>
      <c r="CV45" s="316"/>
      <c r="CW45" s="171" t="s">
        <v>577</v>
      </c>
      <c r="CX45" s="171"/>
      <c r="CY45" s="171" t="s">
        <v>579</v>
      </c>
      <c r="CZ45" s="319"/>
      <c r="DA45" s="319" t="s">
        <v>580</v>
      </c>
      <c r="DB45" s="319"/>
      <c r="DC45" s="301" t="n">
        <f aca="false">J45</f>
        <v>0</v>
      </c>
      <c r="DD45" s="314"/>
      <c r="DE45" s="314"/>
      <c r="DF45" s="301" t="n">
        <f aca="false">R45</f>
        <v>0</v>
      </c>
      <c r="DG45" s="315"/>
      <c r="DH45" s="169" t="n">
        <f aca="false">W45</f>
        <v>0</v>
      </c>
      <c r="DI45" s="301" t="n">
        <f aca="false">'3-ToM-Motion Safety'!P45</f>
        <v>0</v>
      </c>
      <c r="DJ45" s="301" t="n">
        <f aca="false">'3-ToM-Motion Safety'!AB45</f>
        <v>0</v>
      </c>
      <c r="DK45" s="301" t="n">
        <f aca="false">'3-ToM-Motion Safety'!AN45</f>
        <v>0</v>
      </c>
      <c r="DL45" s="320"/>
      <c r="DN45" s="321"/>
      <c r="DO45" s="322" t="n">
        <f aca="false">IF(AG45="MOT_1",X45,0)</f>
        <v>0</v>
      </c>
      <c r="DP45" s="322" t="n">
        <f aca="false">IF(AG45="MOT_2",X45,0)</f>
        <v>0</v>
      </c>
      <c r="DQ45" s="322" t="n">
        <f aca="false">IF(AG45="MOT_3",X45,0)</f>
        <v>0</v>
      </c>
      <c r="DR45" s="323" t="n">
        <f aca="false">IF(AR45="SENS_2",X45,0)</f>
        <v>0</v>
      </c>
      <c r="DS45" s="323" t="n">
        <f aca="false">IF(BD45="ENC_1",X45,0)+IF(BP45="ENC_1",X45,0)</f>
        <v>0</v>
      </c>
      <c r="DT45" s="323" t="n">
        <f aca="false">IF(BD45="RES_1",X45,0)+IF(BP45="RES_1",X45,0)</f>
        <v>0</v>
      </c>
      <c r="DU45" s="323" t="n">
        <f aca="false">IF(BD45="POT_1",X45,0)+IF(BP45="POT_1",X45,0)</f>
        <v>0</v>
      </c>
      <c r="DV45" s="323" t="n">
        <f aca="false">IF(CF45="SWI_1",X45,0)+IF(CP45="SWI_1",X45,0)</f>
        <v>0</v>
      </c>
      <c r="DW45" s="322" t="n">
        <f aca="false">IF(CF45="SWI_2",X45,0)+IF(CP45="SWI_2",X45,0)</f>
        <v>0</v>
      </c>
      <c r="DX45" s="322" t="n">
        <f aca="false">IF(DE45="BRK_1",X45,0)</f>
        <v>0</v>
      </c>
    </row>
    <row r="46" customFormat="false" ht="30" hidden="false" customHeight="true" outlineLevel="0" collapsed="false">
      <c r="A46" s="167"/>
      <c r="B46" s="325" t="s">
        <v>599</v>
      </c>
      <c r="C46" s="301"/>
      <c r="D46" s="169"/>
      <c r="E46" s="302"/>
      <c r="F46" s="303"/>
      <c r="G46" s="172"/>
      <c r="H46" s="304"/>
      <c r="I46" s="304"/>
      <c r="J46" s="304"/>
      <c r="K46" s="304"/>
      <c r="L46" s="305"/>
      <c r="M46" s="306"/>
      <c r="N46" s="304"/>
      <c r="O46" s="304"/>
      <c r="P46" s="307"/>
      <c r="Q46" s="171"/>
      <c r="R46" s="171"/>
      <c r="S46" s="171"/>
      <c r="T46" s="308"/>
      <c r="U46" s="308"/>
      <c r="V46" s="308"/>
      <c r="W46" s="308"/>
      <c r="X46" s="309"/>
      <c r="Y46" s="310" t="n">
        <f aca="false">'2-ToM-Components'!F46</f>
        <v>0</v>
      </c>
      <c r="Z46" s="308"/>
      <c r="AA46" s="311"/>
      <c r="AB46" s="171"/>
      <c r="AC46" s="301" t="n">
        <f aca="false">'2-ToM-Components'!I46</f>
        <v>0</v>
      </c>
      <c r="AD46" s="119"/>
      <c r="AE46" s="301" t="n">
        <f aca="false">J46</f>
        <v>0</v>
      </c>
      <c r="AF46" s="312"/>
      <c r="AG46" s="312"/>
      <c r="AH46" s="301" t="n">
        <f aca="false">R46</f>
        <v>0</v>
      </c>
      <c r="AI46" s="313"/>
      <c r="AJ46" s="169" t="n">
        <f aca="false">W46</f>
        <v>0</v>
      </c>
      <c r="AK46" s="330"/>
      <c r="AL46" s="311"/>
      <c r="AM46" s="171"/>
      <c r="AN46" s="171"/>
      <c r="AO46" s="119"/>
      <c r="AP46" s="301" t="n">
        <f aca="false">J46</f>
        <v>0</v>
      </c>
      <c r="AQ46" s="314"/>
      <c r="AR46" s="314"/>
      <c r="AS46" s="301" t="n">
        <f aca="false">R46</f>
        <v>0</v>
      </c>
      <c r="AT46" s="315"/>
      <c r="AU46" s="169" t="n">
        <f aca="false">W46</f>
        <v>0</v>
      </c>
      <c r="AV46" s="301" t="n">
        <f aca="false">'2-ToM-Components'!S46</f>
        <v>0</v>
      </c>
      <c r="AW46" s="301" t="n">
        <f aca="false">'2-ToM-Components'!U46</f>
        <v>0</v>
      </c>
      <c r="AX46" s="308"/>
      <c r="AY46" s="316"/>
      <c r="AZ46" s="171"/>
      <c r="BA46" s="171"/>
      <c r="BB46" s="301" t="n">
        <f aca="false">J46</f>
        <v>0</v>
      </c>
      <c r="BC46" s="312"/>
      <c r="BD46" s="312"/>
      <c r="BE46" s="301" t="n">
        <f aca="false">R46</f>
        <v>0</v>
      </c>
      <c r="BF46" s="313"/>
      <c r="BG46" s="169" t="n">
        <f aca="false">W46</f>
        <v>0</v>
      </c>
      <c r="BH46" s="301" t="n">
        <f aca="false">'2-ToM-Components'!AD46</f>
        <v>0</v>
      </c>
      <c r="BI46" s="301" t="n">
        <f aca="false">'2-ToM-Components'!AF46</f>
        <v>0</v>
      </c>
      <c r="BJ46" s="317"/>
      <c r="BK46" s="318"/>
      <c r="BL46" s="319"/>
      <c r="BM46" s="319"/>
      <c r="BN46" s="301" t="n">
        <f aca="false">J46</f>
        <v>0</v>
      </c>
      <c r="BO46" s="314"/>
      <c r="BP46" s="314"/>
      <c r="BQ46" s="301" t="n">
        <f aca="false">R46</f>
        <v>0</v>
      </c>
      <c r="BR46" s="315"/>
      <c r="BS46" s="169" t="n">
        <f aca="false">W46</f>
        <v>0</v>
      </c>
      <c r="BT46" s="308" t="s">
        <v>449</v>
      </c>
      <c r="BU46" s="316"/>
      <c r="BV46" s="171" t="s">
        <v>563</v>
      </c>
      <c r="BW46" s="171"/>
      <c r="BX46" s="168" t="n">
        <f aca="false">'2-ToM-Components'!O46</f>
        <v>0</v>
      </c>
      <c r="BY46" s="171"/>
      <c r="BZ46" s="171"/>
      <c r="CA46" s="319"/>
      <c r="CB46" s="319"/>
      <c r="CC46" s="301" t="n">
        <f aca="false">J46</f>
        <v>0</v>
      </c>
      <c r="CD46" s="312"/>
      <c r="CE46" s="312"/>
      <c r="CF46" s="312"/>
      <c r="CG46" s="301" t="n">
        <f aca="false">R46</f>
        <v>0</v>
      </c>
      <c r="CH46" s="313"/>
      <c r="CI46" s="169" t="n">
        <f aca="false">W46</f>
        <v>0</v>
      </c>
      <c r="CJ46" s="319"/>
      <c r="CK46" s="319"/>
      <c r="CL46" s="319"/>
      <c r="CM46" s="319"/>
      <c r="CN46" s="301" t="n">
        <f aca="false">J46</f>
        <v>0</v>
      </c>
      <c r="CO46" s="314"/>
      <c r="CP46" s="314"/>
      <c r="CQ46" s="314"/>
      <c r="CR46" s="301" t="n">
        <f aca="false">R46</f>
        <v>0</v>
      </c>
      <c r="CS46" s="315"/>
      <c r="CT46" s="169" t="n">
        <f aca="false">W46</f>
        <v>0</v>
      </c>
      <c r="CU46" s="308" t="s">
        <v>480</v>
      </c>
      <c r="CV46" s="316"/>
      <c r="CW46" s="171" t="s">
        <v>577</v>
      </c>
      <c r="CX46" s="171"/>
      <c r="CY46" s="171" t="s">
        <v>579</v>
      </c>
      <c r="CZ46" s="319"/>
      <c r="DA46" s="319" t="s">
        <v>580</v>
      </c>
      <c r="DB46" s="319"/>
      <c r="DC46" s="301" t="n">
        <f aca="false">J46</f>
        <v>0</v>
      </c>
      <c r="DD46" s="314"/>
      <c r="DE46" s="314"/>
      <c r="DF46" s="301" t="n">
        <f aca="false">R46</f>
        <v>0</v>
      </c>
      <c r="DG46" s="315"/>
      <c r="DH46" s="169" t="n">
        <f aca="false">W46</f>
        <v>0</v>
      </c>
      <c r="DI46" s="301" t="n">
        <f aca="false">'3-ToM-Motion Safety'!P46</f>
        <v>0</v>
      </c>
      <c r="DJ46" s="301" t="n">
        <f aca="false">'3-ToM-Motion Safety'!AB46</f>
        <v>0</v>
      </c>
      <c r="DK46" s="301" t="n">
        <f aca="false">'3-ToM-Motion Safety'!AN46</f>
        <v>0</v>
      </c>
      <c r="DL46" s="320"/>
      <c r="DN46" s="321"/>
      <c r="DO46" s="322" t="n">
        <f aca="false">IF(AG46="MOT_1",X46,0)</f>
        <v>0</v>
      </c>
      <c r="DP46" s="322" t="n">
        <f aca="false">IF(AG46="MOT_2",X46,0)</f>
        <v>0</v>
      </c>
      <c r="DQ46" s="322" t="n">
        <f aca="false">IF(AG46="MOT_3",X46,0)</f>
        <v>0</v>
      </c>
      <c r="DR46" s="323" t="n">
        <f aca="false">IF(AR46="SENS_2",X46,0)</f>
        <v>0</v>
      </c>
      <c r="DS46" s="323" t="n">
        <f aca="false">IF(BD46="ENC_1",X46,0)+IF(BP46="ENC_1",X46,0)</f>
        <v>0</v>
      </c>
      <c r="DT46" s="323" t="n">
        <f aca="false">IF(BD46="RES_1",X46,0)+IF(BP46="RES_1",X46,0)</f>
        <v>0</v>
      </c>
      <c r="DU46" s="323" t="n">
        <f aca="false">IF(BD46="POT_1",X46,0)+IF(BP46="POT_1",X46,0)</f>
        <v>0</v>
      </c>
      <c r="DV46" s="323" t="n">
        <f aca="false">IF(CF46="SWI_1",X46,0)+IF(CP46="SWI_1",X46,0)</f>
        <v>0</v>
      </c>
      <c r="DW46" s="322" t="n">
        <f aca="false">IF(CF46="SWI_2",X46,0)+IF(CP46="SWI_2",X46,0)</f>
        <v>0</v>
      </c>
      <c r="DX46" s="322" t="n">
        <f aca="false">IF(DE46="BRK_1",X46,0)</f>
        <v>0</v>
      </c>
    </row>
    <row r="47" customFormat="false" ht="30" hidden="false" customHeight="true" outlineLevel="0" collapsed="false">
      <c r="A47" s="167"/>
      <c r="B47" s="325" t="s">
        <v>600</v>
      </c>
      <c r="C47" s="301"/>
      <c r="D47" s="169"/>
      <c r="E47" s="302"/>
      <c r="F47" s="303"/>
      <c r="G47" s="172"/>
      <c r="H47" s="304"/>
      <c r="I47" s="304"/>
      <c r="J47" s="304"/>
      <c r="K47" s="304"/>
      <c r="L47" s="305"/>
      <c r="M47" s="306"/>
      <c r="N47" s="304"/>
      <c r="O47" s="304"/>
      <c r="P47" s="307"/>
      <c r="Q47" s="171"/>
      <c r="R47" s="171"/>
      <c r="S47" s="171"/>
      <c r="T47" s="308"/>
      <c r="U47" s="308"/>
      <c r="V47" s="308"/>
      <c r="W47" s="308"/>
      <c r="X47" s="309"/>
      <c r="Y47" s="310" t="n">
        <f aca="false">'2-ToM-Components'!F47</f>
        <v>0</v>
      </c>
      <c r="Z47" s="308"/>
      <c r="AA47" s="311"/>
      <c r="AB47" s="171"/>
      <c r="AC47" s="301" t="n">
        <f aca="false">'2-ToM-Components'!I47</f>
        <v>0</v>
      </c>
      <c r="AD47" s="119"/>
      <c r="AE47" s="301" t="n">
        <f aca="false">J47</f>
        <v>0</v>
      </c>
      <c r="AF47" s="312"/>
      <c r="AG47" s="312"/>
      <c r="AH47" s="301" t="n">
        <f aca="false">R47</f>
        <v>0</v>
      </c>
      <c r="AI47" s="313"/>
      <c r="AJ47" s="169" t="n">
        <f aca="false">W47</f>
        <v>0</v>
      </c>
      <c r="AK47" s="330"/>
      <c r="AL47" s="311"/>
      <c r="AM47" s="171"/>
      <c r="AN47" s="171"/>
      <c r="AO47" s="119"/>
      <c r="AP47" s="301" t="n">
        <f aca="false">J47</f>
        <v>0</v>
      </c>
      <c r="AQ47" s="314"/>
      <c r="AR47" s="314"/>
      <c r="AS47" s="301" t="n">
        <f aca="false">R47</f>
        <v>0</v>
      </c>
      <c r="AT47" s="315"/>
      <c r="AU47" s="169" t="n">
        <f aca="false">W47</f>
        <v>0</v>
      </c>
      <c r="AV47" s="301" t="n">
        <f aca="false">'2-ToM-Components'!S47</f>
        <v>0</v>
      </c>
      <c r="AW47" s="301" t="n">
        <f aca="false">'2-ToM-Components'!U47</f>
        <v>0</v>
      </c>
      <c r="AX47" s="308"/>
      <c r="AY47" s="316"/>
      <c r="AZ47" s="171"/>
      <c r="BA47" s="171"/>
      <c r="BB47" s="301" t="n">
        <f aca="false">J47</f>
        <v>0</v>
      </c>
      <c r="BC47" s="312"/>
      <c r="BD47" s="312"/>
      <c r="BE47" s="301" t="n">
        <f aca="false">R47</f>
        <v>0</v>
      </c>
      <c r="BF47" s="313"/>
      <c r="BG47" s="169" t="n">
        <f aca="false">W47</f>
        <v>0</v>
      </c>
      <c r="BH47" s="301" t="n">
        <f aca="false">'2-ToM-Components'!AD47</f>
        <v>0</v>
      </c>
      <c r="BI47" s="301" t="n">
        <f aca="false">'2-ToM-Components'!AF47</f>
        <v>0</v>
      </c>
      <c r="BJ47" s="317"/>
      <c r="BK47" s="318"/>
      <c r="BL47" s="319"/>
      <c r="BM47" s="319"/>
      <c r="BN47" s="301" t="n">
        <f aca="false">J47</f>
        <v>0</v>
      </c>
      <c r="BO47" s="314"/>
      <c r="BP47" s="314"/>
      <c r="BQ47" s="301" t="n">
        <f aca="false">R47</f>
        <v>0</v>
      </c>
      <c r="BR47" s="315"/>
      <c r="BS47" s="169" t="n">
        <f aca="false">W47</f>
        <v>0</v>
      </c>
      <c r="BT47" s="308" t="s">
        <v>449</v>
      </c>
      <c r="BU47" s="316"/>
      <c r="BV47" s="171" t="s">
        <v>563</v>
      </c>
      <c r="BW47" s="171"/>
      <c r="BX47" s="168" t="n">
        <f aca="false">'2-ToM-Components'!O47</f>
        <v>0</v>
      </c>
      <c r="BY47" s="171"/>
      <c r="BZ47" s="171"/>
      <c r="CA47" s="319"/>
      <c r="CB47" s="319"/>
      <c r="CC47" s="301" t="n">
        <f aca="false">J47</f>
        <v>0</v>
      </c>
      <c r="CD47" s="312"/>
      <c r="CE47" s="312"/>
      <c r="CF47" s="312"/>
      <c r="CG47" s="301" t="n">
        <f aca="false">R47</f>
        <v>0</v>
      </c>
      <c r="CH47" s="313"/>
      <c r="CI47" s="169" t="n">
        <f aca="false">W47</f>
        <v>0</v>
      </c>
      <c r="CJ47" s="319"/>
      <c r="CK47" s="319"/>
      <c r="CL47" s="319"/>
      <c r="CM47" s="319"/>
      <c r="CN47" s="301" t="n">
        <f aca="false">J47</f>
        <v>0</v>
      </c>
      <c r="CO47" s="314"/>
      <c r="CP47" s="314"/>
      <c r="CQ47" s="314"/>
      <c r="CR47" s="301" t="n">
        <f aca="false">R47</f>
        <v>0</v>
      </c>
      <c r="CS47" s="315"/>
      <c r="CT47" s="169" t="n">
        <f aca="false">W47</f>
        <v>0</v>
      </c>
      <c r="CU47" s="308" t="s">
        <v>480</v>
      </c>
      <c r="CV47" s="316"/>
      <c r="CW47" s="171" t="s">
        <v>577</v>
      </c>
      <c r="CX47" s="171"/>
      <c r="CY47" s="171" t="s">
        <v>579</v>
      </c>
      <c r="CZ47" s="319"/>
      <c r="DA47" s="319" t="s">
        <v>580</v>
      </c>
      <c r="DB47" s="319"/>
      <c r="DC47" s="301" t="n">
        <f aca="false">J47</f>
        <v>0</v>
      </c>
      <c r="DD47" s="314"/>
      <c r="DE47" s="314"/>
      <c r="DF47" s="301" t="n">
        <f aca="false">R47</f>
        <v>0</v>
      </c>
      <c r="DG47" s="315"/>
      <c r="DH47" s="169" t="n">
        <f aca="false">W47</f>
        <v>0</v>
      </c>
      <c r="DI47" s="301" t="n">
        <f aca="false">'3-ToM-Motion Safety'!P47</f>
        <v>0</v>
      </c>
      <c r="DJ47" s="301" t="n">
        <f aca="false">'3-ToM-Motion Safety'!AB47</f>
        <v>0</v>
      </c>
      <c r="DK47" s="301" t="n">
        <f aca="false">'3-ToM-Motion Safety'!AN47</f>
        <v>0</v>
      </c>
      <c r="DL47" s="320"/>
      <c r="DN47" s="321"/>
      <c r="DO47" s="322" t="n">
        <f aca="false">IF(AG47="MOT_1",X47,0)</f>
        <v>0</v>
      </c>
      <c r="DP47" s="322" t="n">
        <f aca="false">IF(AG47="MOT_2",X47,0)</f>
        <v>0</v>
      </c>
      <c r="DQ47" s="322" t="n">
        <f aca="false">IF(AG47="MOT_3",X47,0)</f>
        <v>0</v>
      </c>
      <c r="DR47" s="323" t="n">
        <f aca="false">IF(AR47="SENS_2",X47,0)</f>
        <v>0</v>
      </c>
      <c r="DS47" s="323" t="n">
        <f aca="false">IF(BD47="ENC_1",X47,0)+IF(BP47="ENC_1",X47,0)</f>
        <v>0</v>
      </c>
      <c r="DT47" s="323" t="n">
        <f aca="false">IF(BD47="RES_1",X47,0)+IF(BP47="RES_1",X47,0)</f>
        <v>0</v>
      </c>
      <c r="DU47" s="323" t="n">
        <f aca="false">IF(BD47="POT_1",X47,0)+IF(BP47="POT_1",X47,0)</f>
        <v>0</v>
      </c>
      <c r="DV47" s="323" t="n">
        <f aca="false">IF(CF47="SWI_1",X47,0)+IF(CP47="SWI_1",X47,0)</f>
        <v>0</v>
      </c>
      <c r="DW47" s="322" t="n">
        <f aca="false">IF(CF47="SWI_2",X47,0)+IF(CP47="SWI_2",X47,0)</f>
        <v>0</v>
      </c>
      <c r="DX47" s="322" t="n">
        <f aca="false">IF(DE47="BRK_1",X47,0)</f>
        <v>0</v>
      </c>
    </row>
    <row r="48" customFormat="false" ht="30" hidden="false" customHeight="true" outlineLevel="0" collapsed="false">
      <c r="A48" s="167"/>
      <c r="B48" s="325" t="s">
        <v>601</v>
      </c>
      <c r="C48" s="325" t="s">
        <v>624</v>
      </c>
      <c r="D48" s="326" t="s">
        <v>603</v>
      </c>
      <c r="E48" s="302"/>
      <c r="F48" s="303"/>
      <c r="G48" s="172"/>
      <c r="H48" s="304"/>
      <c r="I48" s="304"/>
      <c r="J48" s="304"/>
      <c r="K48" s="304"/>
      <c r="L48" s="305"/>
      <c r="M48" s="306"/>
      <c r="N48" s="304"/>
      <c r="O48" s="304"/>
      <c r="P48" s="307"/>
      <c r="Q48" s="171"/>
      <c r="R48" s="171"/>
      <c r="S48" s="171"/>
      <c r="T48" s="308"/>
      <c r="U48" s="308"/>
      <c r="V48" s="308"/>
      <c r="W48" s="308"/>
      <c r="X48" s="309"/>
      <c r="Y48" s="310" t="n">
        <f aca="false">'2-ToM-Components'!F48</f>
        <v>0</v>
      </c>
      <c r="Z48" s="308"/>
      <c r="AA48" s="311"/>
      <c r="AB48" s="171"/>
      <c r="AC48" s="301" t="n">
        <f aca="false">'2-ToM-Components'!I48</f>
        <v>0</v>
      </c>
      <c r="AD48" s="119"/>
      <c r="AE48" s="301" t="n">
        <f aca="false">J48</f>
        <v>0</v>
      </c>
      <c r="AF48" s="312"/>
      <c r="AG48" s="312"/>
      <c r="AH48" s="301" t="n">
        <f aca="false">R48</f>
        <v>0</v>
      </c>
      <c r="AI48" s="313"/>
      <c r="AJ48" s="169" t="n">
        <f aca="false">W48</f>
        <v>0</v>
      </c>
      <c r="AK48" s="308" t="s">
        <v>448</v>
      </c>
      <c r="AL48" s="311" t="s">
        <v>604</v>
      </c>
      <c r="AM48" s="171" t="s">
        <v>605</v>
      </c>
      <c r="AN48" s="171" t="s">
        <v>551</v>
      </c>
      <c r="AO48" s="119"/>
      <c r="AP48" s="301" t="n">
        <f aca="false">J48</f>
        <v>0</v>
      </c>
      <c r="AQ48" s="314"/>
      <c r="AR48" s="314"/>
      <c r="AS48" s="301" t="n">
        <f aca="false">R48</f>
        <v>0</v>
      </c>
      <c r="AT48" s="315"/>
      <c r="AU48" s="169" t="n">
        <f aca="false">W48</f>
        <v>0</v>
      </c>
      <c r="AV48" s="301" t="n">
        <f aca="false">'2-ToM-Components'!S48</f>
        <v>0</v>
      </c>
      <c r="AW48" s="301" t="n">
        <f aca="false">'2-ToM-Components'!U48</f>
        <v>0</v>
      </c>
      <c r="AX48" s="308"/>
      <c r="AY48" s="316"/>
      <c r="AZ48" s="171"/>
      <c r="BA48" s="171"/>
      <c r="BB48" s="301" t="n">
        <f aca="false">J48</f>
        <v>0</v>
      </c>
      <c r="BC48" s="312"/>
      <c r="BD48" s="312"/>
      <c r="BE48" s="301" t="n">
        <f aca="false">R48</f>
        <v>0</v>
      </c>
      <c r="BF48" s="313"/>
      <c r="BG48" s="169" t="n">
        <f aca="false">W48</f>
        <v>0</v>
      </c>
      <c r="BH48" s="301" t="n">
        <f aca="false">'2-ToM-Components'!AD48</f>
        <v>0</v>
      </c>
      <c r="BI48" s="301" t="n">
        <f aca="false">'2-ToM-Components'!AF48</f>
        <v>0</v>
      </c>
      <c r="BJ48" s="317"/>
      <c r="BK48" s="318"/>
      <c r="BL48" s="319"/>
      <c r="BM48" s="319"/>
      <c r="BN48" s="301" t="n">
        <f aca="false">J48</f>
        <v>0</v>
      </c>
      <c r="BO48" s="314"/>
      <c r="BP48" s="314"/>
      <c r="BQ48" s="301" t="n">
        <f aca="false">R48</f>
        <v>0</v>
      </c>
      <c r="BR48" s="315"/>
      <c r="BS48" s="169" t="n">
        <f aca="false">W48</f>
        <v>0</v>
      </c>
      <c r="BT48" s="308" t="s">
        <v>449</v>
      </c>
      <c r="BU48" s="316"/>
      <c r="BV48" s="171" t="s">
        <v>563</v>
      </c>
      <c r="BW48" s="171"/>
      <c r="BX48" s="168" t="n">
        <f aca="false">'2-ToM-Components'!O48</f>
        <v>0</v>
      </c>
      <c r="BY48" s="171"/>
      <c r="BZ48" s="171"/>
      <c r="CA48" s="319"/>
      <c r="CB48" s="319"/>
      <c r="CC48" s="301" t="n">
        <f aca="false">J48</f>
        <v>0</v>
      </c>
      <c r="CD48" s="312"/>
      <c r="CE48" s="312"/>
      <c r="CF48" s="312"/>
      <c r="CG48" s="301" t="n">
        <f aca="false">R48</f>
        <v>0</v>
      </c>
      <c r="CH48" s="313"/>
      <c r="CI48" s="169" t="n">
        <f aca="false">W48</f>
        <v>0</v>
      </c>
      <c r="CJ48" s="319"/>
      <c r="CK48" s="319"/>
      <c r="CL48" s="319"/>
      <c r="CM48" s="319"/>
      <c r="CN48" s="301" t="n">
        <f aca="false">J48</f>
        <v>0</v>
      </c>
      <c r="CO48" s="314"/>
      <c r="CP48" s="314"/>
      <c r="CQ48" s="314"/>
      <c r="CR48" s="301" t="n">
        <f aca="false">R48</f>
        <v>0</v>
      </c>
      <c r="CS48" s="315"/>
      <c r="CT48" s="169" t="n">
        <f aca="false">W48</f>
        <v>0</v>
      </c>
      <c r="CU48" s="308" t="s">
        <v>480</v>
      </c>
      <c r="CV48" s="316"/>
      <c r="CW48" s="171" t="s">
        <v>577</v>
      </c>
      <c r="CX48" s="171"/>
      <c r="CY48" s="171" t="s">
        <v>579</v>
      </c>
      <c r="CZ48" s="319"/>
      <c r="DA48" s="319" t="s">
        <v>580</v>
      </c>
      <c r="DB48" s="319"/>
      <c r="DC48" s="301" t="n">
        <f aca="false">J48</f>
        <v>0</v>
      </c>
      <c r="DD48" s="314"/>
      <c r="DE48" s="314"/>
      <c r="DF48" s="301" t="n">
        <f aca="false">R48</f>
        <v>0</v>
      </c>
      <c r="DG48" s="315"/>
      <c r="DH48" s="169" t="n">
        <f aca="false">W48</f>
        <v>0</v>
      </c>
      <c r="DI48" s="301" t="n">
        <f aca="false">'3-ToM-Motion Safety'!P48</f>
        <v>0</v>
      </c>
      <c r="DJ48" s="301" t="n">
        <f aca="false">'3-ToM-Motion Safety'!AB48</f>
        <v>0</v>
      </c>
      <c r="DK48" s="301" t="n">
        <f aca="false">'3-ToM-Motion Safety'!AN48</f>
        <v>0</v>
      </c>
      <c r="DL48" s="320"/>
      <c r="DN48" s="321"/>
      <c r="DO48" s="322" t="n">
        <f aca="false">IF(AG48="MOT_1",X48,0)</f>
        <v>0</v>
      </c>
      <c r="DP48" s="322" t="n">
        <f aca="false">IF(AG48="MOT_2",X48,0)</f>
        <v>0</v>
      </c>
      <c r="DQ48" s="322" t="n">
        <f aca="false">IF(AG48="MOT_3",X48,0)</f>
        <v>0</v>
      </c>
      <c r="DR48" s="323" t="n">
        <f aca="false">IF(AR48="SENS_2",X48,0)</f>
        <v>0</v>
      </c>
      <c r="DS48" s="323" t="n">
        <f aca="false">IF(BD48="ENC_1",X48,0)+IF(BP48="ENC_1",X48,0)</f>
        <v>0</v>
      </c>
      <c r="DT48" s="323" t="n">
        <f aca="false">IF(BD48="RES_1",X48,0)+IF(BP48="RES_1",X48,0)</f>
        <v>0</v>
      </c>
      <c r="DU48" s="323" t="n">
        <f aca="false">IF(BD48="POT_1",X48,0)+IF(BP48="POT_1",X48,0)</f>
        <v>0</v>
      </c>
      <c r="DV48" s="323" t="n">
        <f aca="false">IF(CF48="SWI_1",X48,0)+IF(CP48="SWI_1",X48,0)</f>
        <v>0</v>
      </c>
      <c r="DW48" s="322" t="n">
        <f aca="false">IF(CF48="SWI_2",X48,0)+IF(CP48="SWI_2",X48,0)</f>
        <v>0</v>
      </c>
      <c r="DX48" s="322" t="n">
        <f aca="false">IF(DE48="BRK_1",X48,0)</f>
        <v>0</v>
      </c>
    </row>
    <row r="49" customFormat="false" ht="30" hidden="false" customHeight="true" outlineLevel="0" collapsed="false">
      <c r="A49" s="167"/>
      <c r="B49" s="325" t="s">
        <v>606</v>
      </c>
      <c r="C49" s="325" t="s">
        <v>625</v>
      </c>
      <c r="D49" s="326" t="s">
        <v>608</v>
      </c>
      <c r="E49" s="302"/>
      <c r="F49" s="303"/>
      <c r="G49" s="172"/>
      <c r="H49" s="304"/>
      <c r="I49" s="304"/>
      <c r="J49" s="304"/>
      <c r="K49" s="304"/>
      <c r="L49" s="305"/>
      <c r="M49" s="306"/>
      <c r="N49" s="304"/>
      <c r="O49" s="304"/>
      <c r="P49" s="307"/>
      <c r="Q49" s="171"/>
      <c r="R49" s="171"/>
      <c r="S49" s="171"/>
      <c r="T49" s="308"/>
      <c r="U49" s="308"/>
      <c r="V49" s="308"/>
      <c r="W49" s="308"/>
      <c r="X49" s="309"/>
      <c r="Y49" s="310" t="n">
        <f aca="false">'2-ToM-Components'!F49</f>
        <v>0</v>
      </c>
      <c r="Z49" s="308"/>
      <c r="AA49" s="311"/>
      <c r="AB49" s="171"/>
      <c r="AC49" s="301" t="n">
        <f aca="false">'2-ToM-Components'!I49</f>
        <v>0</v>
      </c>
      <c r="AD49" s="119"/>
      <c r="AE49" s="301" t="n">
        <f aca="false">J49</f>
        <v>0</v>
      </c>
      <c r="AF49" s="312"/>
      <c r="AG49" s="312"/>
      <c r="AH49" s="301" t="n">
        <f aca="false">R49</f>
        <v>0</v>
      </c>
      <c r="AI49" s="313"/>
      <c r="AJ49" s="169" t="n">
        <f aca="false">W49</f>
        <v>0</v>
      </c>
      <c r="AK49" s="308" t="s">
        <v>448</v>
      </c>
      <c r="AL49" s="311" t="n">
        <v>4</v>
      </c>
      <c r="AM49" s="171" t="s">
        <v>597</v>
      </c>
      <c r="AN49" s="171" t="s">
        <v>551</v>
      </c>
      <c r="AO49" s="119"/>
      <c r="AP49" s="301" t="n">
        <f aca="false">J49</f>
        <v>0</v>
      </c>
      <c r="AQ49" s="314"/>
      <c r="AR49" s="314"/>
      <c r="AS49" s="301" t="n">
        <f aca="false">R49</f>
        <v>0</v>
      </c>
      <c r="AT49" s="315"/>
      <c r="AU49" s="169" t="n">
        <f aca="false">W49</f>
        <v>0</v>
      </c>
      <c r="AV49" s="301" t="n">
        <f aca="false">'2-ToM-Components'!S49</f>
        <v>0</v>
      </c>
      <c r="AW49" s="301" t="n">
        <f aca="false">'2-ToM-Components'!U49</f>
        <v>0</v>
      </c>
      <c r="AX49" s="308"/>
      <c r="AY49" s="316"/>
      <c r="AZ49" s="171"/>
      <c r="BA49" s="171"/>
      <c r="BB49" s="301" t="n">
        <f aca="false">J49</f>
        <v>0</v>
      </c>
      <c r="BC49" s="312"/>
      <c r="BD49" s="312"/>
      <c r="BE49" s="301" t="n">
        <f aca="false">R49</f>
        <v>0</v>
      </c>
      <c r="BF49" s="313"/>
      <c r="BG49" s="169" t="n">
        <f aca="false">W49</f>
        <v>0</v>
      </c>
      <c r="BH49" s="301" t="n">
        <f aca="false">'2-ToM-Components'!AD49</f>
        <v>0</v>
      </c>
      <c r="BI49" s="301" t="n">
        <f aca="false">'2-ToM-Components'!AF49</f>
        <v>0</v>
      </c>
      <c r="BJ49" s="317"/>
      <c r="BK49" s="318"/>
      <c r="BL49" s="319"/>
      <c r="BM49" s="319"/>
      <c r="BN49" s="301" t="n">
        <f aca="false">J49</f>
        <v>0</v>
      </c>
      <c r="BO49" s="314"/>
      <c r="BP49" s="314"/>
      <c r="BQ49" s="301" t="n">
        <f aca="false">R49</f>
        <v>0</v>
      </c>
      <c r="BR49" s="315"/>
      <c r="BS49" s="169" t="n">
        <f aca="false">W49</f>
        <v>0</v>
      </c>
      <c r="BT49" s="308" t="s">
        <v>449</v>
      </c>
      <c r="BU49" s="316"/>
      <c r="BV49" s="171" t="s">
        <v>563</v>
      </c>
      <c r="BW49" s="171"/>
      <c r="BX49" s="168" t="n">
        <f aca="false">'2-ToM-Components'!O49</f>
        <v>0</v>
      </c>
      <c r="BY49" s="171"/>
      <c r="BZ49" s="171"/>
      <c r="CA49" s="319"/>
      <c r="CB49" s="319"/>
      <c r="CC49" s="301" t="n">
        <f aca="false">J49</f>
        <v>0</v>
      </c>
      <c r="CD49" s="312"/>
      <c r="CE49" s="312"/>
      <c r="CF49" s="312"/>
      <c r="CG49" s="301" t="n">
        <f aca="false">R49</f>
        <v>0</v>
      </c>
      <c r="CH49" s="313"/>
      <c r="CI49" s="169" t="n">
        <f aca="false">W49</f>
        <v>0</v>
      </c>
      <c r="CJ49" s="319"/>
      <c r="CK49" s="319"/>
      <c r="CL49" s="319"/>
      <c r="CM49" s="319"/>
      <c r="CN49" s="301" t="n">
        <f aca="false">J49</f>
        <v>0</v>
      </c>
      <c r="CO49" s="314"/>
      <c r="CP49" s="314"/>
      <c r="CQ49" s="314"/>
      <c r="CR49" s="301" t="n">
        <f aca="false">R49</f>
        <v>0</v>
      </c>
      <c r="CS49" s="315"/>
      <c r="CT49" s="169" t="n">
        <f aca="false">W49</f>
        <v>0</v>
      </c>
      <c r="CU49" s="308" t="s">
        <v>480</v>
      </c>
      <c r="CV49" s="316"/>
      <c r="CW49" s="171" t="s">
        <v>577</v>
      </c>
      <c r="CX49" s="171"/>
      <c r="CY49" s="171" t="s">
        <v>579</v>
      </c>
      <c r="CZ49" s="319"/>
      <c r="DA49" s="319" t="s">
        <v>580</v>
      </c>
      <c r="DB49" s="319"/>
      <c r="DC49" s="301" t="n">
        <f aca="false">J49</f>
        <v>0</v>
      </c>
      <c r="DD49" s="314"/>
      <c r="DE49" s="314"/>
      <c r="DF49" s="301" t="n">
        <f aca="false">R49</f>
        <v>0</v>
      </c>
      <c r="DG49" s="315"/>
      <c r="DH49" s="169" t="n">
        <f aca="false">W49</f>
        <v>0</v>
      </c>
      <c r="DI49" s="301" t="n">
        <f aca="false">'3-ToM-Motion Safety'!P49</f>
        <v>0</v>
      </c>
      <c r="DJ49" s="301" t="n">
        <f aca="false">'3-ToM-Motion Safety'!AB49</f>
        <v>0</v>
      </c>
      <c r="DK49" s="301" t="n">
        <f aca="false">'3-ToM-Motion Safety'!AN49</f>
        <v>0</v>
      </c>
      <c r="DL49" s="320"/>
      <c r="DN49" s="321"/>
      <c r="DO49" s="322" t="n">
        <f aca="false">IF(AG49="MOT_1",X49,0)</f>
        <v>0</v>
      </c>
      <c r="DP49" s="322" t="n">
        <f aca="false">IF(AG49="MOT_2",X49,0)</f>
        <v>0</v>
      </c>
      <c r="DQ49" s="322" t="n">
        <f aca="false">IF(AG49="MOT_3",X49,0)</f>
        <v>0</v>
      </c>
      <c r="DR49" s="323" t="n">
        <f aca="false">IF(AR49="SENS_2",X49,0)</f>
        <v>0</v>
      </c>
      <c r="DS49" s="323" t="n">
        <f aca="false">IF(BD49="ENC_1",X49,0)+IF(BP49="ENC_1",X49,0)</f>
        <v>0</v>
      </c>
      <c r="DT49" s="323" t="n">
        <f aca="false">IF(BD49="RES_1",X49,0)+IF(BP49="RES_1",X49,0)</f>
        <v>0</v>
      </c>
      <c r="DU49" s="323" t="n">
        <f aca="false">IF(BD49="POT_1",X49,0)+IF(BP49="POT_1",X49,0)</f>
        <v>0</v>
      </c>
      <c r="DV49" s="323" t="n">
        <f aca="false">IF(CF49="SWI_1",X49,0)+IF(CP49="SWI_1",X49,0)</f>
        <v>0</v>
      </c>
      <c r="DW49" s="322" t="n">
        <f aca="false">IF(CF49="SWI_2",X49,0)+IF(CP49="SWI_2",X49,0)</f>
        <v>0</v>
      </c>
      <c r="DX49" s="322" t="n">
        <f aca="false">IF(DE49="BRK_1",X49,0)</f>
        <v>0</v>
      </c>
    </row>
    <row r="50" customFormat="false" ht="30" hidden="false" customHeight="true" outlineLevel="0" collapsed="false">
      <c r="A50" s="167"/>
      <c r="B50" s="325" t="s">
        <v>606</v>
      </c>
      <c r="C50" s="325" t="s">
        <v>626</v>
      </c>
      <c r="D50" s="326" t="s">
        <v>610</v>
      </c>
      <c r="E50" s="302"/>
      <c r="F50" s="303"/>
      <c r="G50" s="172"/>
      <c r="H50" s="304"/>
      <c r="I50" s="304"/>
      <c r="J50" s="304"/>
      <c r="K50" s="304"/>
      <c r="L50" s="305"/>
      <c r="M50" s="306"/>
      <c r="N50" s="304"/>
      <c r="O50" s="304"/>
      <c r="P50" s="307"/>
      <c r="Q50" s="171"/>
      <c r="R50" s="171"/>
      <c r="S50" s="171"/>
      <c r="T50" s="308"/>
      <c r="U50" s="308"/>
      <c r="V50" s="308"/>
      <c r="W50" s="308"/>
      <c r="X50" s="309"/>
      <c r="Y50" s="310" t="n">
        <f aca="false">'2-ToM-Components'!F50</f>
        <v>0</v>
      </c>
      <c r="Z50" s="308"/>
      <c r="AA50" s="311"/>
      <c r="AB50" s="171"/>
      <c r="AC50" s="301" t="n">
        <f aca="false">'2-ToM-Components'!I50</f>
        <v>0</v>
      </c>
      <c r="AD50" s="119"/>
      <c r="AE50" s="301" t="n">
        <f aca="false">J50</f>
        <v>0</v>
      </c>
      <c r="AF50" s="312"/>
      <c r="AG50" s="312"/>
      <c r="AH50" s="301" t="n">
        <f aca="false">R50</f>
        <v>0</v>
      </c>
      <c r="AI50" s="313"/>
      <c r="AJ50" s="169" t="n">
        <f aca="false">W50</f>
        <v>0</v>
      </c>
      <c r="AK50" s="308" t="s">
        <v>448</v>
      </c>
      <c r="AL50" s="311" t="n">
        <v>5</v>
      </c>
      <c r="AM50" s="171" t="s">
        <v>371</v>
      </c>
      <c r="AN50" s="171" t="s">
        <v>551</v>
      </c>
      <c r="AO50" s="119"/>
      <c r="AP50" s="301" t="n">
        <f aca="false">J50</f>
        <v>0</v>
      </c>
      <c r="AQ50" s="314"/>
      <c r="AR50" s="314"/>
      <c r="AS50" s="301" t="n">
        <f aca="false">R50</f>
        <v>0</v>
      </c>
      <c r="AT50" s="315"/>
      <c r="AU50" s="169" t="n">
        <f aca="false">W50</f>
        <v>0</v>
      </c>
      <c r="AV50" s="301" t="n">
        <f aca="false">'2-ToM-Components'!S50</f>
        <v>0</v>
      </c>
      <c r="AW50" s="301" t="n">
        <f aca="false">'2-ToM-Components'!U50</f>
        <v>0</v>
      </c>
      <c r="AX50" s="308"/>
      <c r="AY50" s="316"/>
      <c r="AZ50" s="171"/>
      <c r="BA50" s="171"/>
      <c r="BB50" s="301" t="n">
        <f aca="false">J50</f>
        <v>0</v>
      </c>
      <c r="BC50" s="312"/>
      <c r="BD50" s="312"/>
      <c r="BE50" s="301" t="n">
        <f aca="false">R50</f>
        <v>0</v>
      </c>
      <c r="BF50" s="313"/>
      <c r="BG50" s="169" t="n">
        <f aca="false">W50</f>
        <v>0</v>
      </c>
      <c r="BH50" s="301" t="n">
        <f aca="false">'2-ToM-Components'!AD50</f>
        <v>0</v>
      </c>
      <c r="BI50" s="301" t="n">
        <f aca="false">'2-ToM-Components'!AF50</f>
        <v>0</v>
      </c>
      <c r="BJ50" s="317"/>
      <c r="BK50" s="318"/>
      <c r="BL50" s="319"/>
      <c r="BM50" s="319"/>
      <c r="BN50" s="301" t="n">
        <f aca="false">J50</f>
        <v>0</v>
      </c>
      <c r="BO50" s="314"/>
      <c r="BP50" s="314"/>
      <c r="BQ50" s="301" t="n">
        <f aca="false">R50</f>
        <v>0</v>
      </c>
      <c r="BR50" s="315"/>
      <c r="BS50" s="169" t="n">
        <f aca="false">W50</f>
        <v>0</v>
      </c>
      <c r="BT50" s="308" t="s">
        <v>449</v>
      </c>
      <c r="BU50" s="316"/>
      <c r="BV50" s="171" t="s">
        <v>563</v>
      </c>
      <c r="BW50" s="171"/>
      <c r="BX50" s="168" t="n">
        <f aca="false">'2-ToM-Components'!O50</f>
        <v>0</v>
      </c>
      <c r="BY50" s="171"/>
      <c r="BZ50" s="171"/>
      <c r="CA50" s="319"/>
      <c r="CB50" s="319"/>
      <c r="CC50" s="301" t="n">
        <f aca="false">J50</f>
        <v>0</v>
      </c>
      <c r="CD50" s="312"/>
      <c r="CE50" s="312"/>
      <c r="CF50" s="312"/>
      <c r="CG50" s="301" t="n">
        <f aca="false">R50</f>
        <v>0</v>
      </c>
      <c r="CH50" s="313"/>
      <c r="CI50" s="169" t="n">
        <f aca="false">W50</f>
        <v>0</v>
      </c>
      <c r="CJ50" s="319"/>
      <c r="CK50" s="319"/>
      <c r="CL50" s="319"/>
      <c r="CM50" s="319"/>
      <c r="CN50" s="301" t="n">
        <f aca="false">J50</f>
        <v>0</v>
      </c>
      <c r="CO50" s="314"/>
      <c r="CP50" s="314"/>
      <c r="CQ50" s="314"/>
      <c r="CR50" s="301" t="n">
        <f aca="false">R50</f>
        <v>0</v>
      </c>
      <c r="CS50" s="315"/>
      <c r="CT50" s="169" t="n">
        <f aca="false">W50</f>
        <v>0</v>
      </c>
      <c r="CU50" s="308" t="s">
        <v>480</v>
      </c>
      <c r="CV50" s="316"/>
      <c r="CW50" s="171" t="s">
        <v>577</v>
      </c>
      <c r="CX50" s="171"/>
      <c r="CY50" s="171" t="s">
        <v>579</v>
      </c>
      <c r="CZ50" s="319"/>
      <c r="DA50" s="319" t="s">
        <v>580</v>
      </c>
      <c r="DB50" s="319"/>
      <c r="DC50" s="301" t="n">
        <f aca="false">J50</f>
        <v>0</v>
      </c>
      <c r="DD50" s="314"/>
      <c r="DE50" s="314"/>
      <c r="DF50" s="301" t="n">
        <f aca="false">R50</f>
        <v>0</v>
      </c>
      <c r="DG50" s="315"/>
      <c r="DH50" s="169" t="n">
        <f aca="false">W50</f>
        <v>0</v>
      </c>
      <c r="DI50" s="301" t="n">
        <f aca="false">'3-ToM-Motion Safety'!P50</f>
        <v>0</v>
      </c>
      <c r="DJ50" s="301" t="n">
        <f aca="false">'3-ToM-Motion Safety'!AB50</f>
        <v>0</v>
      </c>
      <c r="DK50" s="301" t="n">
        <f aca="false">'3-ToM-Motion Safety'!AN50</f>
        <v>0</v>
      </c>
      <c r="DL50" s="320"/>
      <c r="DN50" s="321"/>
      <c r="DO50" s="322" t="n">
        <f aca="false">IF(AG50="MOT_1",X50,0)</f>
        <v>0</v>
      </c>
      <c r="DP50" s="322" t="n">
        <f aca="false">IF(AG50="MOT_2",X50,0)</f>
        <v>0</v>
      </c>
      <c r="DQ50" s="322" t="n">
        <f aca="false">IF(AG50="MOT_3",X50,0)</f>
        <v>0</v>
      </c>
      <c r="DR50" s="323" t="n">
        <f aca="false">IF(AR50="SENS_2",X50,0)</f>
        <v>0</v>
      </c>
      <c r="DS50" s="323" t="n">
        <f aca="false">IF(BD50="ENC_1",X50,0)+IF(BP50="ENC_1",X50,0)</f>
        <v>0</v>
      </c>
      <c r="DT50" s="323" t="n">
        <f aca="false">IF(BD50="RES_1",X50,0)+IF(BP50="RES_1",X50,0)</f>
        <v>0</v>
      </c>
      <c r="DU50" s="323" t="n">
        <f aca="false">IF(BD50="POT_1",X50,0)+IF(BP50="POT_1",X50,0)</f>
        <v>0</v>
      </c>
      <c r="DV50" s="323" t="n">
        <f aca="false">IF(CF50="SWI_1",X50,0)+IF(CP50="SWI_1",X50,0)</f>
        <v>0</v>
      </c>
      <c r="DW50" s="322" t="n">
        <f aca="false">IF(CF50="SWI_2",X50,0)+IF(CP50="SWI_2",X50,0)</f>
        <v>0</v>
      </c>
      <c r="DX50" s="322" t="n">
        <f aca="false">IF(DE50="BRK_1",X50,0)</f>
        <v>0</v>
      </c>
    </row>
    <row r="51" customFormat="false" ht="30" hidden="false" customHeight="true" outlineLevel="0" collapsed="false">
      <c r="A51" s="167"/>
      <c r="B51" s="325" t="s">
        <v>606</v>
      </c>
      <c r="C51" s="325" t="s">
        <v>627</v>
      </c>
      <c r="D51" s="326" t="s">
        <v>612</v>
      </c>
      <c r="E51" s="302"/>
      <c r="F51" s="303"/>
      <c r="G51" s="172"/>
      <c r="H51" s="304"/>
      <c r="I51" s="304"/>
      <c r="J51" s="304"/>
      <c r="K51" s="304"/>
      <c r="L51" s="305"/>
      <c r="M51" s="306"/>
      <c r="N51" s="304"/>
      <c r="O51" s="304"/>
      <c r="P51" s="307"/>
      <c r="Q51" s="171"/>
      <c r="R51" s="171"/>
      <c r="S51" s="171"/>
      <c r="T51" s="308"/>
      <c r="U51" s="308"/>
      <c r="V51" s="308"/>
      <c r="W51" s="308"/>
      <c r="X51" s="309"/>
      <c r="Y51" s="310" t="n">
        <f aca="false">'2-ToM-Components'!F51</f>
        <v>0</v>
      </c>
      <c r="Z51" s="308"/>
      <c r="AA51" s="311"/>
      <c r="AB51" s="171"/>
      <c r="AC51" s="301" t="n">
        <f aca="false">'2-ToM-Components'!I51</f>
        <v>0</v>
      </c>
      <c r="AD51" s="119"/>
      <c r="AE51" s="301" t="n">
        <f aca="false">J51</f>
        <v>0</v>
      </c>
      <c r="AF51" s="312"/>
      <c r="AG51" s="312"/>
      <c r="AH51" s="301" t="n">
        <f aca="false">R51</f>
        <v>0</v>
      </c>
      <c r="AI51" s="313"/>
      <c r="AJ51" s="169" t="n">
        <f aca="false">W51</f>
        <v>0</v>
      </c>
      <c r="AK51" s="308" t="s">
        <v>448</v>
      </c>
      <c r="AL51" s="311" t="n">
        <v>5</v>
      </c>
      <c r="AM51" s="171" t="s">
        <v>595</v>
      </c>
      <c r="AN51" s="171" t="s">
        <v>551</v>
      </c>
      <c r="AO51" s="119"/>
      <c r="AP51" s="301" t="n">
        <f aca="false">J51</f>
        <v>0</v>
      </c>
      <c r="AQ51" s="314"/>
      <c r="AR51" s="314"/>
      <c r="AS51" s="301" t="n">
        <f aca="false">R51</f>
        <v>0</v>
      </c>
      <c r="AT51" s="315"/>
      <c r="AU51" s="169" t="n">
        <f aca="false">W51</f>
        <v>0</v>
      </c>
      <c r="AV51" s="301" t="n">
        <f aca="false">'2-ToM-Components'!S51</f>
        <v>0</v>
      </c>
      <c r="AW51" s="301" t="n">
        <f aca="false">'2-ToM-Components'!U51</f>
        <v>0</v>
      </c>
      <c r="AX51" s="308"/>
      <c r="AY51" s="316"/>
      <c r="AZ51" s="171"/>
      <c r="BA51" s="171"/>
      <c r="BB51" s="301" t="n">
        <f aca="false">J51</f>
        <v>0</v>
      </c>
      <c r="BC51" s="312"/>
      <c r="BD51" s="312"/>
      <c r="BE51" s="301" t="n">
        <f aca="false">R51</f>
        <v>0</v>
      </c>
      <c r="BF51" s="313"/>
      <c r="BG51" s="169" t="n">
        <f aca="false">W51</f>
        <v>0</v>
      </c>
      <c r="BH51" s="301" t="n">
        <f aca="false">'2-ToM-Components'!AD51</f>
        <v>0</v>
      </c>
      <c r="BI51" s="301" t="n">
        <f aca="false">'2-ToM-Components'!AF51</f>
        <v>0</v>
      </c>
      <c r="BJ51" s="317"/>
      <c r="BK51" s="318"/>
      <c r="BL51" s="319"/>
      <c r="BM51" s="319"/>
      <c r="BN51" s="301" t="n">
        <f aca="false">J51</f>
        <v>0</v>
      </c>
      <c r="BO51" s="314"/>
      <c r="BP51" s="314"/>
      <c r="BQ51" s="301" t="n">
        <f aca="false">R51</f>
        <v>0</v>
      </c>
      <c r="BR51" s="315"/>
      <c r="BS51" s="169" t="n">
        <f aca="false">W51</f>
        <v>0</v>
      </c>
      <c r="BT51" s="308" t="s">
        <v>449</v>
      </c>
      <c r="BU51" s="316"/>
      <c r="BV51" s="171" t="s">
        <v>563</v>
      </c>
      <c r="BW51" s="171"/>
      <c r="BX51" s="168" t="n">
        <f aca="false">'2-ToM-Components'!O51</f>
        <v>0</v>
      </c>
      <c r="BY51" s="171"/>
      <c r="BZ51" s="171"/>
      <c r="CA51" s="319"/>
      <c r="CB51" s="319"/>
      <c r="CC51" s="301" t="n">
        <f aca="false">J51</f>
        <v>0</v>
      </c>
      <c r="CD51" s="312"/>
      <c r="CE51" s="312"/>
      <c r="CF51" s="312"/>
      <c r="CG51" s="301" t="n">
        <f aca="false">R51</f>
        <v>0</v>
      </c>
      <c r="CH51" s="313"/>
      <c r="CI51" s="169" t="n">
        <f aca="false">W51</f>
        <v>0</v>
      </c>
      <c r="CJ51" s="319"/>
      <c r="CK51" s="319"/>
      <c r="CL51" s="319"/>
      <c r="CM51" s="319"/>
      <c r="CN51" s="301" t="n">
        <f aca="false">J51</f>
        <v>0</v>
      </c>
      <c r="CO51" s="314"/>
      <c r="CP51" s="314"/>
      <c r="CQ51" s="314"/>
      <c r="CR51" s="301" t="n">
        <f aca="false">R51</f>
        <v>0</v>
      </c>
      <c r="CS51" s="315"/>
      <c r="CT51" s="169" t="n">
        <f aca="false">W51</f>
        <v>0</v>
      </c>
      <c r="CU51" s="308" t="s">
        <v>480</v>
      </c>
      <c r="CV51" s="316"/>
      <c r="CW51" s="171" t="s">
        <v>577</v>
      </c>
      <c r="CX51" s="171"/>
      <c r="CY51" s="171" t="s">
        <v>579</v>
      </c>
      <c r="CZ51" s="319"/>
      <c r="DA51" s="319" t="s">
        <v>580</v>
      </c>
      <c r="DB51" s="319"/>
      <c r="DC51" s="301" t="n">
        <f aca="false">J51</f>
        <v>0</v>
      </c>
      <c r="DD51" s="314"/>
      <c r="DE51" s="314"/>
      <c r="DF51" s="301" t="n">
        <f aca="false">R51</f>
        <v>0</v>
      </c>
      <c r="DG51" s="315"/>
      <c r="DH51" s="169" t="n">
        <f aca="false">W51</f>
        <v>0</v>
      </c>
      <c r="DI51" s="301" t="n">
        <f aca="false">'3-ToM-Motion Safety'!P51</f>
        <v>0</v>
      </c>
      <c r="DJ51" s="301" t="n">
        <f aca="false">'3-ToM-Motion Safety'!AB51</f>
        <v>0</v>
      </c>
      <c r="DK51" s="301" t="n">
        <f aca="false">'3-ToM-Motion Safety'!AN51</f>
        <v>0</v>
      </c>
      <c r="DL51" s="320"/>
      <c r="DN51" s="321"/>
      <c r="DO51" s="322" t="n">
        <f aca="false">IF(AG51="MOT_1",X51,0)</f>
        <v>0</v>
      </c>
      <c r="DP51" s="322" t="n">
        <f aca="false">IF(AG51="MOT_2",X51,0)</f>
        <v>0</v>
      </c>
      <c r="DQ51" s="322" t="n">
        <f aca="false">IF(AG51="MOT_3",X51,0)</f>
        <v>0</v>
      </c>
      <c r="DR51" s="323" t="n">
        <f aca="false">IF(AR51="SENS_2",X51,0)</f>
        <v>0</v>
      </c>
      <c r="DS51" s="323" t="n">
        <f aca="false">IF(BD51="ENC_1",X51,0)+IF(BP51="ENC_1",X51,0)</f>
        <v>0</v>
      </c>
      <c r="DT51" s="323" t="n">
        <f aca="false">IF(BD51="RES_1",X51,0)+IF(BP51="RES_1",X51,0)</f>
        <v>0</v>
      </c>
      <c r="DU51" s="323" t="n">
        <f aca="false">IF(BD51="POT_1",X51,0)+IF(BP51="POT_1",X51,0)</f>
        <v>0</v>
      </c>
      <c r="DV51" s="323" t="n">
        <f aca="false">IF(CF51="SWI_1",X51,0)+IF(CP51="SWI_1",X51,0)</f>
        <v>0</v>
      </c>
      <c r="DW51" s="322" t="n">
        <f aca="false">IF(CF51="SWI_2",X51,0)+IF(CP51="SWI_2",X51,0)</f>
        <v>0</v>
      </c>
      <c r="DX51" s="322" t="n">
        <f aca="false">IF(DE51="BRK_1",X51,0)</f>
        <v>0</v>
      </c>
    </row>
    <row r="52" customFormat="false" ht="30" hidden="false" customHeight="true" outlineLevel="0" collapsed="false">
      <c r="A52" s="167"/>
      <c r="B52" s="325" t="s">
        <v>613</v>
      </c>
      <c r="C52" s="325" t="s">
        <v>628</v>
      </c>
      <c r="D52" s="326" t="s">
        <v>615</v>
      </c>
      <c r="E52" s="302"/>
      <c r="F52" s="303"/>
      <c r="G52" s="172"/>
      <c r="H52" s="304"/>
      <c r="I52" s="304"/>
      <c r="J52" s="304"/>
      <c r="K52" s="304"/>
      <c r="L52" s="305"/>
      <c r="M52" s="306"/>
      <c r="N52" s="304"/>
      <c r="O52" s="304"/>
      <c r="P52" s="307"/>
      <c r="Q52" s="171"/>
      <c r="R52" s="171"/>
      <c r="S52" s="171"/>
      <c r="T52" s="308"/>
      <c r="U52" s="308"/>
      <c r="V52" s="308"/>
      <c r="W52" s="308"/>
      <c r="X52" s="309"/>
      <c r="Y52" s="310" t="n">
        <f aca="false">'2-ToM-Components'!F52</f>
        <v>0</v>
      </c>
      <c r="Z52" s="308"/>
      <c r="AA52" s="311"/>
      <c r="AB52" s="171"/>
      <c r="AC52" s="301" t="n">
        <f aca="false">'2-ToM-Components'!I52</f>
        <v>0</v>
      </c>
      <c r="AD52" s="119"/>
      <c r="AE52" s="301" t="n">
        <f aca="false">J52</f>
        <v>0</v>
      </c>
      <c r="AF52" s="312"/>
      <c r="AG52" s="312"/>
      <c r="AH52" s="301" t="n">
        <f aca="false">R52</f>
        <v>0</v>
      </c>
      <c r="AI52" s="313"/>
      <c r="AJ52" s="169" t="n">
        <f aca="false">W52</f>
        <v>0</v>
      </c>
      <c r="AK52" s="308" t="s">
        <v>448</v>
      </c>
      <c r="AL52" s="311" t="n">
        <v>6</v>
      </c>
      <c r="AM52" s="171" t="s">
        <v>371</v>
      </c>
      <c r="AN52" s="171" t="s">
        <v>616</v>
      </c>
      <c r="AO52" s="119"/>
      <c r="AP52" s="301" t="n">
        <f aca="false">J52</f>
        <v>0</v>
      </c>
      <c r="AQ52" s="314"/>
      <c r="AR52" s="314"/>
      <c r="AS52" s="301" t="n">
        <f aca="false">R52</f>
        <v>0</v>
      </c>
      <c r="AT52" s="315"/>
      <c r="AU52" s="169" t="n">
        <f aca="false">W52</f>
        <v>0</v>
      </c>
      <c r="AV52" s="301" t="n">
        <f aca="false">'2-ToM-Components'!S52</f>
        <v>0</v>
      </c>
      <c r="AW52" s="301" t="n">
        <f aca="false">'2-ToM-Components'!U52</f>
        <v>0</v>
      </c>
      <c r="AX52" s="308"/>
      <c r="AY52" s="316"/>
      <c r="AZ52" s="171"/>
      <c r="BA52" s="171"/>
      <c r="BB52" s="301" t="n">
        <f aca="false">J52</f>
        <v>0</v>
      </c>
      <c r="BC52" s="312"/>
      <c r="BD52" s="312"/>
      <c r="BE52" s="301" t="n">
        <f aca="false">R52</f>
        <v>0</v>
      </c>
      <c r="BF52" s="313"/>
      <c r="BG52" s="169" t="n">
        <f aca="false">W52</f>
        <v>0</v>
      </c>
      <c r="BH52" s="301" t="n">
        <f aca="false">'2-ToM-Components'!AD52</f>
        <v>0</v>
      </c>
      <c r="BI52" s="301" t="n">
        <f aca="false">'2-ToM-Components'!AF52</f>
        <v>0</v>
      </c>
      <c r="BJ52" s="317"/>
      <c r="BK52" s="318"/>
      <c r="BL52" s="319"/>
      <c r="BM52" s="319"/>
      <c r="BN52" s="301" t="n">
        <f aca="false">J52</f>
        <v>0</v>
      </c>
      <c r="BO52" s="314"/>
      <c r="BP52" s="314"/>
      <c r="BQ52" s="301" t="n">
        <f aca="false">R52</f>
        <v>0</v>
      </c>
      <c r="BR52" s="315"/>
      <c r="BS52" s="169" t="n">
        <f aca="false">W52</f>
        <v>0</v>
      </c>
      <c r="BT52" s="308" t="s">
        <v>449</v>
      </c>
      <c r="BU52" s="316"/>
      <c r="BV52" s="171" t="s">
        <v>563</v>
      </c>
      <c r="BW52" s="171"/>
      <c r="BX52" s="168" t="n">
        <f aca="false">'2-ToM-Components'!O52</f>
        <v>0</v>
      </c>
      <c r="BY52" s="171"/>
      <c r="BZ52" s="171"/>
      <c r="CA52" s="319"/>
      <c r="CB52" s="319"/>
      <c r="CC52" s="301" t="n">
        <f aca="false">J52</f>
        <v>0</v>
      </c>
      <c r="CD52" s="312"/>
      <c r="CE52" s="312"/>
      <c r="CF52" s="312"/>
      <c r="CG52" s="301" t="n">
        <f aca="false">R52</f>
        <v>0</v>
      </c>
      <c r="CH52" s="313"/>
      <c r="CI52" s="169" t="n">
        <f aca="false">W52</f>
        <v>0</v>
      </c>
      <c r="CJ52" s="319"/>
      <c r="CK52" s="319"/>
      <c r="CL52" s="319"/>
      <c r="CM52" s="319"/>
      <c r="CN52" s="301" t="n">
        <f aca="false">J52</f>
        <v>0</v>
      </c>
      <c r="CO52" s="314"/>
      <c r="CP52" s="314"/>
      <c r="CQ52" s="314"/>
      <c r="CR52" s="301" t="n">
        <f aca="false">R52</f>
        <v>0</v>
      </c>
      <c r="CS52" s="315"/>
      <c r="CT52" s="169" t="n">
        <f aca="false">W52</f>
        <v>0</v>
      </c>
      <c r="CU52" s="308" t="s">
        <v>480</v>
      </c>
      <c r="CV52" s="316"/>
      <c r="CW52" s="171" t="s">
        <v>577</v>
      </c>
      <c r="CX52" s="171"/>
      <c r="CY52" s="171" t="s">
        <v>579</v>
      </c>
      <c r="CZ52" s="319"/>
      <c r="DA52" s="319" t="s">
        <v>580</v>
      </c>
      <c r="DB52" s="319"/>
      <c r="DC52" s="301" t="n">
        <f aca="false">J52</f>
        <v>0</v>
      </c>
      <c r="DD52" s="314"/>
      <c r="DE52" s="314"/>
      <c r="DF52" s="301" t="n">
        <f aca="false">R52</f>
        <v>0</v>
      </c>
      <c r="DG52" s="315"/>
      <c r="DH52" s="169" t="n">
        <f aca="false">W52</f>
        <v>0</v>
      </c>
      <c r="DI52" s="301" t="n">
        <f aca="false">'3-ToM-Motion Safety'!P52</f>
        <v>0</v>
      </c>
      <c r="DJ52" s="301" t="n">
        <f aca="false">'3-ToM-Motion Safety'!AB52</f>
        <v>0</v>
      </c>
      <c r="DK52" s="301" t="n">
        <f aca="false">'3-ToM-Motion Safety'!AN52</f>
        <v>0</v>
      </c>
      <c r="DL52" s="320"/>
      <c r="DN52" s="321"/>
      <c r="DO52" s="322" t="n">
        <f aca="false">IF(AG52="MOT_1",X52,0)</f>
        <v>0</v>
      </c>
      <c r="DP52" s="322" t="n">
        <f aca="false">IF(AG52="MOT_2",X52,0)</f>
        <v>0</v>
      </c>
      <c r="DQ52" s="322" t="n">
        <f aca="false">IF(AG52="MOT_3",X52,0)</f>
        <v>0</v>
      </c>
      <c r="DR52" s="323" t="n">
        <f aca="false">IF(AR52="SENS_2",X52,0)</f>
        <v>0</v>
      </c>
      <c r="DS52" s="323" t="n">
        <f aca="false">IF(BD52="ENC_1",X52,0)+IF(BP52="ENC_1",X52,0)</f>
        <v>0</v>
      </c>
      <c r="DT52" s="323" t="n">
        <f aca="false">IF(BD52="RES_1",X52,0)+IF(BP52="RES_1",X52,0)</f>
        <v>0</v>
      </c>
      <c r="DU52" s="323" t="n">
        <f aca="false">IF(BD52="POT_1",X52,0)+IF(BP52="POT_1",X52,0)</f>
        <v>0</v>
      </c>
      <c r="DV52" s="323" t="n">
        <f aca="false">IF(CF52="SWI_1",X52,0)+IF(CP52="SWI_1",X52,0)</f>
        <v>0</v>
      </c>
      <c r="DW52" s="322" t="n">
        <f aca="false">IF(CF52="SWI_2",X52,0)+IF(CP52="SWI_2",X52,0)</f>
        <v>0</v>
      </c>
      <c r="DX52" s="322" t="n">
        <f aca="false">IF(DE52="BRK_1",X52,0)</f>
        <v>0</v>
      </c>
    </row>
    <row r="53" customFormat="false" ht="30" hidden="false" customHeight="true" outlineLevel="0" collapsed="false">
      <c r="A53" s="167"/>
      <c r="B53" s="325" t="s">
        <v>617</v>
      </c>
      <c r="C53" s="325" t="s">
        <v>629</v>
      </c>
      <c r="D53" s="326" t="s">
        <v>619</v>
      </c>
      <c r="E53" s="302"/>
      <c r="F53" s="303"/>
      <c r="G53" s="172"/>
      <c r="H53" s="304"/>
      <c r="I53" s="304"/>
      <c r="J53" s="304"/>
      <c r="K53" s="304"/>
      <c r="L53" s="305"/>
      <c r="M53" s="306"/>
      <c r="N53" s="304"/>
      <c r="O53" s="304"/>
      <c r="P53" s="307"/>
      <c r="Q53" s="171"/>
      <c r="R53" s="171"/>
      <c r="S53" s="171"/>
      <c r="T53" s="308"/>
      <c r="U53" s="308"/>
      <c r="V53" s="308"/>
      <c r="W53" s="308"/>
      <c r="X53" s="309"/>
      <c r="Y53" s="310" t="n">
        <f aca="false">'2-ToM-Components'!F53</f>
        <v>0</v>
      </c>
      <c r="Z53" s="308"/>
      <c r="AA53" s="311"/>
      <c r="AB53" s="171"/>
      <c r="AC53" s="301" t="n">
        <f aca="false">'2-ToM-Components'!I53</f>
        <v>0</v>
      </c>
      <c r="AD53" s="119"/>
      <c r="AE53" s="301" t="n">
        <f aca="false">J53</f>
        <v>0</v>
      </c>
      <c r="AF53" s="312"/>
      <c r="AG53" s="312"/>
      <c r="AH53" s="301" t="n">
        <f aca="false">R53</f>
        <v>0</v>
      </c>
      <c r="AI53" s="313"/>
      <c r="AJ53" s="169" t="n">
        <f aca="false">W53</f>
        <v>0</v>
      </c>
      <c r="AK53" s="308" t="s">
        <v>448</v>
      </c>
      <c r="AL53" s="311" t="n">
        <v>6</v>
      </c>
      <c r="AM53" s="171" t="s">
        <v>595</v>
      </c>
      <c r="AN53" s="171" t="s">
        <v>616</v>
      </c>
      <c r="AO53" s="119"/>
      <c r="AP53" s="301" t="n">
        <f aca="false">J53</f>
        <v>0</v>
      </c>
      <c r="AQ53" s="314"/>
      <c r="AR53" s="314"/>
      <c r="AS53" s="301" t="n">
        <f aca="false">R53</f>
        <v>0</v>
      </c>
      <c r="AT53" s="315"/>
      <c r="AU53" s="169" t="n">
        <f aca="false">W53</f>
        <v>0</v>
      </c>
      <c r="AV53" s="301" t="n">
        <f aca="false">'2-ToM-Components'!S53</f>
        <v>0</v>
      </c>
      <c r="AW53" s="301" t="n">
        <f aca="false">'2-ToM-Components'!U53</f>
        <v>0</v>
      </c>
      <c r="AX53" s="308"/>
      <c r="AY53" s="316"/>
      <c r="AZ53" s="171"/>
      <c r="BA53" s="171"/>
      <c r="BB53" s="301" t="n">
        <f aca="false">J53</f>
        <v>0</v>
      </c>
      <c r="BC53" s="312"/>
      <c r="BD53" s="312"/>
      <c r="BE53" s="301" t="n">
        <f aca="false">R53</f>
        <v>0</v>
      </c>
      <c r="BF53" s="313"/>
      <c r="BG53" s="169" t="n">
        <f aca="false">W53</f>
        <v>0</v>
      </c>
      <c r="BH53" s="301" t="n">
        <f aca="false">'2-ToM-Components'!AD53</f>
        <v>0</v>
      </c>
      <c r="BI53" s="301" t="n">
        <f aca="false">'2-ToM-Components'!AF53</f>
        <v>0</v>
      </c>
      <c r="BJ53" s="317"/>
      <c r="BK53" s="318"/>
      <c r="BL53" s="319"/>
      <c r="BM53" s="319"/>
      <c r="BN53" s="301" t="n">
        <f aca="false">J53</f>
        <v>0</v>
      </c>
      <c r="BO53" s="314"/>
      <c r="BP53" s="314"/>
      <c r="BQ53" s="301" t="n">
        <f aca="false">R53</f>
        <v>0</v>
      </c>
      <c r="BR53" s="315"/>
      <c r="BS53" s="169" t="n">
        <f aca="false">W53</f>
        <v>0</v>
      </c>
      <c r="BT53" s="308" t="s">
        <v>449</v>
      </c>
      <c r="BU53" s="316"/>
      <c r="BV53" s="171" t="s">
        <v>563</v>
      </c>
      <c r="BW53" s="171"/>
      <c r="BX53" s="168" t="n">
        <f aca="false">'2-ToM-Components'!O53</f>
        <v>0</v>
      </c>
      <c r="BY53" s="171"/>
      <c r="BZ53" s="171"/>
      <c r="CA53" s="319"/>
      <c r="CB53" s="319"/>
      <c r="CC53" s="301" t="n">
        <f aca="false">J53</f>
        <v>0</v>
      </c>
      <c r="CD53" s="312"/>
      <c r="CE53" s="312"/>
      <c r="CF53" s="312"/>
      <c r="CG53" s="301" t="n">
        <f aca="false">R53</f>
        <v>0</v>
      </c>
      <c r="CH53" s="313"/>
      <c r="CI53" s="169" t="n">
        <f aca="false">W53</f>
        <v>0</v>
      </c>
      <c r="CJ53" s="319"/>
      <c r="CK53" s="319"/>
      <c r="CL53" s="319"/>
      <c r="CM53" s="319"/>
      <c r="CN53" s="301" t="n">
        <f aca="false">J53</f>
        <v>0</v>
      </c>
      <c r="CO53" s="314"/>
      <c r="CP53" s="314"/>
      <c r="CQ53" s="314"/>
      <c r="CR53" s="301" t="n">
        <f aca="false">R53</f>
        <v>0</v>
      </c>
      <c r="CS53" s="315"/>
      <c r="CT53" s="169" t="n">
        <f aca="false">W53</f>
        <v>0</v>
      </c>
      <c r="CU53" s="308" t="s">
        <v>480</v>
      </c>
      <c r="CV53" s="316"/>
      <c r="CW53" s="171" t="s">
        <v>577</v>
      </c>
      <c r="CX53" s="171"/>
      <c r="CY53" s="171" t="s">
        <v>579</v>
      </c>
      <c r="CZ53" s="319"/>
      <c r="DA53" s="319" t="s">
        <v>580</v>
      </c>
      <c r="DB53" s="319"/>
      <c r="DC53" s="301" t="n">
        <f aca="false">J53</f>
        <v>0</v>
      </c>
      <c r="DD53" s="314"/>
      <c r="DE53" s="314"/>
      <c r="DF53" s="301" t="n">
        <f aca="false">R53</f>
        <v>0</v>
      </c>
      <c r="DG53" s="315"/>
      <c r="DH53" s="169" t="n">
        <f aca="false">W53</f>
        <v>0</v>
      </c>
      <c r="DI53" s="301" t="n">
        <f aca="false">'3-ToM-Motion Safety'!P53</f>
        <v>0</v>
      </c>
      <c r="DJ53" s="301" t="n">
        <f aca="false">'3-ToM-Motion Safety'!AB53</f>
        <v>0</v>
      </c>
      <c r="DK53" s="301" t="n">
        <f aca="false">'3-ToM-Motion Safety'!AN53</f>
        <v>0</v>
      </c>
      <c r="DL53" s="320"/>
      <c r="DN53" s="321"/>
      <c r="DO53" s="322" t="n">
        <f aca="false">IF(AG53="MOT_1",X53,0)</f>
        <v>0</v>
      </c>
      <c r="DP53" s="322" t="n">
        <f aca="false">IF(AG53="MOT_2",X53,0)</f>
        <v>0</v>
      </c>
      <c r="DQ53" s="322" t="n">
        <f aca="false">IF(AG53="MOT_3",X53,0)</f>
        <v>0</v>
      </c>
      <c r="DR53" s="323" t="n">
        <f aca="false">IF(AR53="SENS_2",X53,0)</f>
        <v>0</v>
      </c>
      <c r="DS53" s="323" t="n">
        <f aca="false">IF(BD53="ENC_1",X53,0)+IF(BP53="ENC_1",X53,0)</f>
        <v>0</v>
      </c>
      <c r="DT53" s="323" t="n">
        <f aca="false">IF(BD53="RES_1",X53,0)+IF(BP53="RES_1",X53,0)</f>
        <v>0</v>
      </c>
      <c r="DU53" s="323" t="n">
        <f aca="false">IF(BD53="POT_1",X53,0)+IF(BP53="POT_1",X53,0)</f>
        <v>0</v>
      </c>
      <c r="DV53" s="323" t="n">
        <f aca="false">IF(CF53="SWI_1",X53,0)+IF(CP53="SWI_1",X53,0)</f>
        <v>0</v>
      </c>
      <c r="DW53" s="322" t="n">
        <f aca="false">IF(CF53="SWI_2",X53,0)+IF(CP53="SWI_2",X53,0)</f>
        <v>0</v>
      </c>
      <c r="DX53" s="322" t="n">
        <f aca="false">IF(DE53="BRK_1",X53,0)</f>
        <v>0</v>
      </c>
    </row>
    <row r="54" customFormat="false" ht="30" hidden="false" customHeight="true" outlineLevel="0" collapsed="false">
      <c r="A54" s="279"/>
      <c r="B54" s="280"/>
      <c r="C54" s="280"/>
      <c r="D54" s="284"/>
      <c r="E54" s="279"/>
      <c r="F54" s="281"/>
      <c r="G54" s="282"/>
      <c r="H54" s="304"/>
      <c r="I54" s="304"/>
      <c r="J54" s="304"/>
      <c r="K54" s="304"/>
      <c r="L54" s="305"/>
      <c r="M54" s="306"/>
      <c r="N54" s="304"/>
      <c r="O54" s="304"/>
      <c r="P54" s="307"/>
      <c r="Q54" s="171"/>
      <c r="R54" s="171"/>
      <c r="S54" s="171"/>
      <c r="T54" s="308"/>
      <c r="U54" s="308"/>
      <c r="V54" s="308"/>
      <c r="W54" s="308"/>
      <c r="X54" s="309"/>
      <c r="Y54" s="310" t="n">
        <f aca="false">'2-ToM-Components'!F54</f>
        <v>0</v>
      </c>
      <c r="Z54" s="308"/>
      <c r="AA54" s="311"/>
      <c r="AB54" s="171"/>
      <c r="AC54" s="301" t="n">
        <f aca="false">'2-ToM-Components'!I54</f>
        <v>0</v>
      </c>
      <c r="AD54" s="119"/>
      <c r="AE54" s="301" t="n">
        <f aca="false">J54</f>
        <v>0</v>
      </c>
      <c r="AF54" s="312"/>
      <c r="AG54" s="312"/>
      <c r="AH54" s="301" t="n">
        <f aca="false">R54</f>
        <v>0</v>
      </c>
      <c r="AI54" s="313"/>
      <c r="AJ54" s="169" t="n">
        <f aca="false">W54</f>
        <v>0</v>
      </c>
      <c r="AK54" s="285"/>
      <c r="AL54" s="285"/>
      <c r="AM54" s="289"/>
      <c r="AN54" s="282"/>
      <c r="AO54" s="119"/>
      <c r="AP54" s="301" t="n">
        <f aca="false">J54</f>
        <v>0</v>
      </c>
      <c r="AQ54" s="314"/>
      <c r="AR54" s="314"/>
      <c r="AS54" s="301" t="n">
        <f aca="false">R54</f>
        <v>0</v>
      </c>
      <c r="AT54" s="315"/>
      <c r="AU54" s="169" t="n">
        <f aca="false">W54</f>
        <v>0</v>
      </c>
      <c r="AV54" s="301" t="n">
        <f aca="false">'2-ToM-Components'!S54</f>
        <v>0</v>
      </c>
      <c r="AW54" s="301" t="n">
        <f aca="false">'2-ToM-Components'!U54</f>
        <v>0</v>
      </c>
      <c r="AX54" s="308"/>
      <c r="AY54" s="316"/>
      <c r="AZ54" s="171"/>
      <c r="BA54" s="171"/>
      <c r="BB54" s="301" t="n">
        <f aca="false">J54</f>
        <v>0</v>
      </c>
      <c r="BC54" s="312"/>
      <c r="BD54" s="312"/>
      <c r="BE54" s="301" t="n">
        <f aca="false">R54</f>
        <v>0</v>
      </c>
      <c r="BF54" s="313"/>
      <c r="BG54" s="169" t="n">
        <f aca="false">W54</f>
        <v>0</v>
      </c>
      <c r="BH54" s="301" t="n">
        <f aca="false">'2-ToM-Components'!AD54</f>
        <v>0</v>
      </c>
      <c r="BI54" s="301" t="n">
        <f aca="false">'2-ToM-Components'!AF54</f>
        <v>0</v>
      </c>
      <c r="BJ54" s="317"/>
      <c r="BK54" s="318"/>
      <c r="BL54" s="319"/>
      <c r="BM54" s="319"/>
      <c r="BN54" s="301" t="n">
        <f aca="false">J54</f>
        <v>0</v>
      </c>
      <c r="BO54" s="314"/>
      <c r="BP54" s="314"/>
      <c r="BQ54" s="301" t="n">
        <f aca="false">R54</f>
        <v>0</v>
      </c>
      <c r="BR54" s="315"/>
      <c r="BS54" s="169" t="n">
        <f aca="false">W54</f>
        <v>0</v>
      </c>
      <c r="BT54" s="308" t="s">
        <v>449</v>
      </c>
      <c r="BU54" s="316"/>
      <c r="BV54" s="171" t="s">
        <v>563</v>
      </c>
      <c r="BW54" s="171"/>
      <c r="BX54" s="168" t="n">
        <f aca="false">'2-ToM-Components'!O54</f>
        <v>0</v>
      </c>
      <c r="BY54" s="171"/>
      <c r="BZ54" s="171"/>
      <c r="CA54" s="319"/>
      <c r="CB54" s="319"/>
      <c r="CC54" s="301" t="n">
        <f aca="false">J54</f>
        <v>0</v>
      </c>
      <c r="CD54" s="312"/>
      <c r="CE54" s="312"/>
      <c r="CF54" s="312"/>
      <c r="CG54" s="301" t="n">
        <f aca="false">R54</f>
        <v>0</v>
      </c>
      <c r="CH54" s="313"/>
      <c r="CI54" s="169" t="n">
        <f aca="false">W54</f>
        <v>0</v>
      </c>
      <c r="CJ54" s="319"/>
      <c r="CK54" s="319"/>
      <c r="CL54" s="319"/>
      <c r="CM54" s="319"/>
      <c r="CN54" s="301" t="n">
        <f aca="false">J54</f>
        <v>0</v>
      </c>
      <c r="CO54" s="314"/>
      <c r="CP54" s="314"/>
      <c r="CQ54" s="314"/>
      <c r="CR54" s="301" t="n">
        <f aca="false">R54</f>
        <v>0</v>
      </c>
      <c r="CS54" s="315"/>
      <c r="CT54" s="169" t="n">
        <f aca="false">W54</f>
        <v>0</v>
      </c>
      <c r="CU54" s="308" t="s">
        <v>480</v>
      </c>
      <c r="CV54" s="316"/>
      <c r="CW54" s="171" t="s">
        <v>577</v>
      </c>
      <c r="CX54" s="171"/>
      <c r="CY54" s="171" t="s">
        <v>579</v>
      </c>
      <c r="CZ54" s="319"/>
      <c r="DA54" s="319" t="s">
        <v>580</v>
      </c>
      <c r="DB54" s="319"/>
      <c r="DC54" s="301" t="n">
        <f aca="false">J54</f>
        <v>0</v>
      </c>
      <c r="DD54" s="314"/>
      <c r="DE54" s="314"/>
      <c r="DF54" s="301" t="n">
        <f aca="false">R54</f>
        <v>0</v>
      </c>
      <c r="DG54" s="315"/>
      <c r="DH54" s="169" t="n">
        <f aca="false">W54</f>
        <v>0</v>
      </c>
      <c r="DI54" s="301" t="n">
        <f aca="false">'3-ToM-Motion Safety'!P54</f>
        <v>0</v>
      </c>
      <c r="DJ54" s="301" t="n">
        <f aca="false">'3-ToM-Motion Safety'!AB54</f>
        <v>0</v>
      </c>
      <c r="DK54" s="301" t="n">
        <f aca="false">'3-ToM-Motion Safety'!AN54</f>
        <v>0</v>
      </c>
      <c r="DL54" s="320"/>
      <c r="DN54" s="321"/>
      <c r="DO54" s="322" t="n">
        <f aca="false">IF(AG54="MOT_1",X54,0)</f>
        <v>0</v>
      </c>
      <c r="DP54" s="322" t="n">
        <f aca="false">IF(AG54="MOT_2",X54,0)</f>
        <v>0</v>
      </c>
      <c r="DQ54" s="322" t="n">
        <f aca="false">IF(AG54="MOT_3",X54,0)</f>
        <v>0</v>
      </c>
      <c r="DR54" s="323" t="n">
        <f aca="false">IF(AR54="SENS_2",X54,0)</f>
        <v>0</v>
      </c>
      <c r="DS54" s="323" t="n">
        <f aca="false">IF(BD54="ENC_1",X54,0)+IF(BP54="ENC_1",X54,0)</f>
        <v>0</v>
      </c>
      <c r="DT54" s="323" t="n">
        <f aca="false">IF(BD54="RES_1",X54,0)+IF(BP54="RES_1",X54,0)</f>
        <v>0</v>
      </c>
      <c r="DU54" s="323" t="n">
        <f aca="false">IF(BD54="POT_1",X54,0)+IF(BP54="POT_1",X54,0)</f>
        <v>0</v>
      </c>
      <c r="DV54" s="323" t="n">
        <f aca="false">IF(CF54="SWI_1",X54,0)+IF(CP54="SWI_1",X54,0)</f>
        <v>0</v>
      </c>
      <c r="DW54" s="322" t="n">
        <f aca="false">IF(CF54="SWI_2",X54,0)+IF(CP54="SWI_2",X54,0)</f>
        <v>0</v>
      </c>
      <c r="DX54" s="322" t="n">
        <f aca="false">IF(DE54="BRK_1",X54,0)</f>
        <v>0</v>
      </c>
    </row>
    <row r="55" customFormat="false" ht="30" hidden="false" customHeight="true" outlineLevel="0" collapsed="false">
      <c r="A55" s="167" t="n">
        <f aca="false">'[3]1-ToM-Requirements'!A37</f>
        <v>31</v>
      </c>
      <c r="B55" s="301" t="str">
        <f aca="false">'[3]1-ToM-Requirements'!B37</f>
        <v>SEL2 Robot / Position</v>
      </c>
      <c r="C55" s="301" t="str">
        <f aca="false">'[3]1-ToM-Requirements'!C37</f>
        <v>SG2Rb:MC-LinX-01</v>
      </c>
      <c r="D55" s="169" t="str">
        <f aca="false">'[3]1-ToM-Requirements'!E37</f>
        <v>Mirror Adjustment Robot (SEL2)</v>
      </c>
      <c r="E55" s="302" t="n">
        <v>4</v>
      </c>
      <c r="F55" s="303"/>
      <c r="G55" s="172" t="s">
        <v>620</v>
      </c>
      <c r="H55" s="304"/>
      <c r="I55" s="304"/>
      <c r="J55" s="304"/>
      <c r="K55" s="304"/>
      <c r="L55" s="305"/>
      <c r="M55" s="306"/>
      <c r="N55" s="304"/>
      <c r="O55" s="304"/>
      <c r="P55" s="307"/>
      <c r="Q55" s="171"/>
      <c r="R55" s="171"/>
      <c r="S55" s="171"/>
      <c r="T55" s="308"/>
      <c r="U55" s="308"/>
      <c r="V55" s="308"/>
      <c r="W55" s="308"/>
      <c r="X55" s="309"/>
      <c r="Y55" s="310" t="n">
        <f aca="false">'2-ToM-Components'!F55</f>
        <v>0</v>
      </c>
      <c r="Z55" s="308"/>
      <c r="AA55" s="311"/>
      <c r="AB55" s="171"/>
      <c r="AC55" s="301" t="n">
        <f aca="false">'2-ToM-Components'!I55</f>
        <v>0</v>
      </c>
      <c r="AD55" s="119"/>
      <c r="AE55" s="301" t="n">
        <f aca="false">J55</f>
        <v>0</v>
      </c>
      <c r="AF55" s="312"/>
      <c r="AG55" s="312"/>
      <c r="AH55" s="301" t="n">
        <f aca="false">R55</f>
        <v>0</v>
      </c>
      <c r="AI55" s="313"/>
      <c r="AJ55" s="169" t="n">
        <f aca="false">W55</f>
        <v>0</v>
      </c>
      <c r="AK55" s="308" t="s">
        <v>448</v>
      </c>
      <c r="AL55" s="311" t="n">
        <v>1</v>
      </c>
      <c r="AM55" s="171" t="s">
        <v>371</v>
      </c>
      <c r="AN55" s="171" t="s">
        <v>551</v>
      </c>
      <c r="AO55" s="119"/>
      <c r="AP55" s="301" t="n">
        <f aca="false">J55</f>
        <v>0</v>
      </c>
      <c r="AQ55" s="314"/>
      <c r="AR55" s="314"/>
      <c r="AS55" s="301" t="n">
        <f aca="false">R55</f>
        <v>0</v>
      </c>
      <c r="AT55" s="315"/>
      <c r="AU55" s="169" t="n">
        <f aca="false">W55</f>
        <v>0</v>
      </c>
      <c r="AV55" s="301" t="n">
        <f aca="false">'2-ToM-Components'!S55</f>
        <v>0</v>
      </c>
      <c r="AW55" s="301" t="n">
        <f aca="false">'2-ToM-Components'!U55</f>
        <v>0</v>
      </c>
      <c r="AX55" s="308"/>
      <c r="AY55" s="316"/>
      <c r="AZ55" s="171"/>
      <c r="BA55" s="171"/>
      <c r="BB55" s="301" t="n">
        <f aca="false">J55</f>
        <v>0</v>
      </c>
      <c r="BC55" s="312"/>
      <c r="BD55" s="312"/>
      <c r="BE55" s="301" t="n">
        <f aca="false">R55</f>
        <v>0</v>
      </c>
      <c r="BF55" s="313"/>
      <c r="BG55" s="169" t="n">
        <f aca="false">W55</f>
        <v>0</v>
      </c>
      <c r="BH55" s="301" t="n">
        <f aca="false">'2-ToM-Components'!AD55</f>
        <v>0</v>
      </c>
      <c r="BI55" s="301" t="n">
        <f aca="false">'2-ToM-Components'!AF55</f>
        <v>0</v>
      </c>
      <c r="BJ55" s="317"/>
      <c r="BK55" s="318"/>
      <c r="BL55" s="319"/>
      <c r="BM55" s="319"/>
      <c r="BN55" s="301" t="n">
        <f aca="false">J55</f>
        <v>0</v>
      </c>
      <c r="BO55" s="314"/>
      <c r="BP55" s="314"/>
      <c r="BQ55" s="301" t="n">
        <f aca="false">R55</f>
        <v>0</v>
      </c>
      <c r="BR55" s="315"/>
      <c r="BS55" s="169" t="n">
        <f aca="false">W55</f>
        <v>0</v>
      </c>
      <c r="BT55" s="308" t="s">
        <v>449</v>
      </c>
      <c r="BU55" s="316"/>
      <c r="BV55" s="171" t="s">
        <v>563</v>
      </c>
      <c r="BW55" s="171"/>
      <c r="BX55" s="168" t="n">
        <f aca="false">'2-ToM-Components'!O55</f>
        <v>0</v>
      </c>
      <c r="BY55" s="171"/>
      <c r="BZ55" s="171"/>
      <c r="CA55" s="319"/>
      <c r="CB55" s="319"/>
      <c r="CC55" s="301" t="n">
        <f aca="false">J55</f>
        <v>0</v>
      </c>
      <c r="CD55" s="312"/>
      <c r="CE55" s="312"/>
      <c r="CF55" s="312"/>
      <c r="CG55" s="301" t="n">
        <f aca="false">R55</f>
        <v>0</v>
      </c>
      <c r="CH55" s="313"/>
      <c r="CI55" s="169" t="n">
        <f aca="false">W55</f>
        <v>0</v>
      </c>
      <c r="CJ55" s="319"/>
      <c r="CK55" s="319"/>
      <c r="CL55" s="319"/>
      <c r="CM55" s="319"/>
      <c r="CN55" s="301" t="n">
        <f aca="false">J55</f>
        <v>0</v>
      </c>
      <c r="CO55" s="314"/>
      <c r="CP55" s="314"/>
      <c r="CQ55" s="314"/>
      <c r="CR55" s="301" t="n">
        <f aca="false">R55</f>
        <v>0</v>
      </c>
      <c r="CS55" s="315"/>
      <c r="CT55" s="169" t="n">
        <f aca="false">W55</f>
        <v>0</v>
      </c>
      <c r="CU55" s="308" t="s">
        <v>480</v>
      </c>
      <c r="CV55" s="316"/>
      <c r="CW55" s="171" t="s">
        <v>577</v>
      </c>
      <c r="CX55" s="171"/>
      <c r="CY55" s="171" t="s">
        <v>579</v>
      </c>
      <c r="CZ55" s="319"/>
      <c r="DA55" s="319" t="s">
        <v>580</v>
      </c>
      <c r="DB55" s="319"/>
      <c r="DC55" s="301" t="n">
        <f aca="false">J55</f>
        <v>0</v>
      </c>
      <c r="DD55" s="314"/>
      <c r="DE55" s="314"/>
      <c r="DF55" s="301" t="n">
        <f aca="false">R55</f>
        <v>0</v>
      </c>
      <c r="DG55" s="315"/>
      <c r="DH55" s="169" t="n">
        <f aca="false">W55</f>
        <v>0</v>
      </c>
      <c r="DI55" s="301" t="n">
        <f aca="false">'3-ToM-Motion Safety'!P55</f>
        <v>0</v>
      </c>
      <c r="DJ55" s="301" t="n">
        <f aca="false">'3-ToM-Motion Safety'!AB55</f>
        <v>0</v>
      </c>
      <c r="DK55" s="301" t="n">
        <f aca="false">'3-ToM-Motion Safety'!AN55</f>
        <v>0</v>
      </c>
      <c r="DL55" s="320"/>
      <c r="DN55" s="321"/>
      <c r="DO55" s="322" t="n">
        <f aca="false">IF(AG55="MOT_1",X55,0)</f>
        <v>0</v>
      </c>
      <c r="DP55" s="322" t="n">
        <f aca="false">IF(AG55="MOT_2",X55,0)</f>
        <v>0</v>
      </c>
      <c r="DQ55" s="322" t="n">
        <f aca="false">IF(AG55="MOT_3",X55,0)</f>
        <v>0</v>
      </c>
      <c r="DR55" s="323" t="n">
        <f aca="false">IF(AR55="SENS_2",X55,0)</f>
        <v>0</v>
      </c>
      <c r="DS55" s="323" t="n">
        <f aca="false">IF(BD55="ENC_1",X55,0)+IF(BP55="ENC_1",X55,0)</f>
        <v>0</v>
      </c>
      <c r="DT55" s="323" t="n">
        <f aca="false">IF(BD55="RES_1",X55,0)+IF(BP55="RES_1",X55,0)</f>
        <v>0</v>
      </c>
      <c r="DU55" s="323" t="n">
        <f aca="false">IF(BD55="POT_1",X55,0)+IF(BP55="POT_1",X55,0)</f>
        <v>0</v>
      </c>
      <c r="DV55" s="323" t="n">
        <f aca="false">IF(CF55="SWI_1",X55,0)+IF(CP55="SWI_1",X55,0)</f>
        <v>0</v>
      </c>
      <c r="DW55" s="322" t="n">
        <f aca="false">IF(CF55="SWI_2",X55,0)+IF(CP55="SWI_2",X55,0)</f>
        <v>0</v>
      </c>
      <c r="DX55" s="322" t="n">
        <f aca="false">IF(DE55="BRK_1",X55,0)</f>
        <v>0</v>
      </c>
    </row>
    <row r="56" customFormat="false" ht="30" hidden="false" customHeight="true" outlineLevel="0" collapsed="false">
      <c r="A56" s="167" t="n">
        <f aca="false">'[3]1-ToM-Requirements'!A43</f>
        <v>37</v>
      </c>
      <c r="B56" s="301" t="str">
        <f aca="false">'[3]1-ToM-Requirements'!B43</f>
        <v>SEL2 Cart / Position</v>
      </c>
      <c r="C56" s="301" t="str">
        <f aca="false">'[3]1-ToM-Requirements'!C43</f>
        <v>SG2Ct:MC-LinX-01</v>
      </c>
      <c r="D56" s="169" t="str">
        <f aca="false">'[3]1-ToM-Requirements'!E43</f>
        <v>Mirror Measurement Cart (SEL2)</v>
      </c>
      <c r="E56" s="302"/>
      <c r="F56" s="303"/>
      <c r="G56" s="172"/>
      <c r="H56" s="304"/>
      <c r="I56" s="304"/>
      <c r="J56" s="304"/>
      <c r="K56" s="304"/>
      <c r="L56" s="305"/>
      <c r="M56" s="306"/>
      <c r="N56" s="304"/>
      <c r="O56" s="304"/>
      <c r="P56" s="307"/>
      <c r="Q56" s="171"/>
      <c r="R56" s="171"/>
      <c r="S56" s="171"/>
      <c r="T56" s="308"/>
      <c r="U56" s="308"/>
      <c r="V56" s="308"/>
      <c r="W56" s="308"/>
      <c r="X56" s="309"/>
      <c r="Y56" s="310" t="n">
        <f aca="false">'2-ToM-Components'!F56</f>
        <v>0</v>
      </c>
      <c r="Z56" s="308"/>
      <c r="AA56" s="311"/>
      <c r="AB56" s="171"/>
      <c r="AC56" s="301" t="n">
        <f aca="false">'2-ToM-Components'!I56</f>
        <v>0</v>
      </c>
      <c r="AD56" s="119"/>
      <c r="AE56" s="301" t="n">
        <f aca="false">J56</f>
        <v>0</v>
      </c>
      <c r="AF56" s="312"/>
      <c r="AG56" s="312"/>
      <c r="AH56" s="301" t="n">
        <f aca="false">R56</f>
        <v>0</v>
      </c>
      <c r="AI56" s="313"/>
      <c r="AJ56" s="169" t="n">
        <f aca="false">W56</f>
        <v>0</v>
      </c>
      <c r="AK56" s="308" t="s">
        <v>448</v>
      </c>
      <c r="AL56" s="311" t="n">
        <v>1</v>
      </c>
      <c r="AM56" s="171" t="s">
        <v>595</v>
      </c>
      <c r="AN56" s="171" t="s">
        <v>551</v>
      </c>
      <c r="AO56" s="119"/>
      <c r="AP56" s="301" t="n">
        <f aca="false">J56</f>
        <v>0</v>
      </c>
      <c r="AQ56" s="314"/>
      <c r="AR56" s="314"/>
      <c r="AS56" s="301" t="n">
        <f aca="false">R56</f>
        <v>0</v>
      </c>
      <c r="AT56" s="315"/>
      <c r="AU56" s="169" t="n">
        <f aca="false">W56</f>
        <v>0</v>
      </c>
      <c r="AV56" s="301" t="n">
        <f aca="false">'2-ToM-Components'!S56</f>
        <v>0</v>
      </c>
      <c r="AW56" s="301" t="n">
        <f aca="false">'2-ToM-Components'!U56</f>
        <v>0</v>
      </c>
      <c r="AX56" s="308"/>
      <c r="AY56" s="316"/>
      <c r="AZ56" s="171"/>
      <c r="BA56" s="171"/>
      <c r="BB56" s="301" t="n">
        <f aca="false">J56</f>
        <v>0</v>
      </c>
      <c r="BC56" s="312"/>
      <c r="BD56" s="312"/>
      <c r="BE56" s="301" t="n">
        <f aca="false">R56</f>
        <v>0</v>
      </c>
      <c r="BF56" s="313"/>
      <c r="BG56" s="169" t="n">
        <f aca="false">W56</f>
        <v>0</v>
      </c>
      <c r="BH56" s="301" t="n">
        <f aca="false">'2-ToM-Components'!AD56</f>
        <v>0</v>
      </c>
      <c r="BI56" s="301" t="n">
        <f aca="false">'2-ToM-Components'!AF56</f>
        <v>0</v>
      </c>
      <c r="BJ56" s="317"/>
      <c r="BK56" s="318"/>
      <c r="BL56" s="319"/>
      <c r="BM56" s="319"/>
      <c r="BN56" s="301" t="n">
        <f aca="false">J56</f>
        <v>0</v>
      </c>
      <c r="BO56" s="314"/>
      <c r="BP56" s="314"/>
      <c r="BQ56" s="301" t="n">
        <f aca="false">R56</f>
        <v>0</v>
      </c>
      <c r="BR56" s="315"/>
      <c r="BS56" s="169" t="n">
        <f aca="false">W56</f>
        <v>0</v>
      </c>
      <c r="BT56" s="308" t="s">
        <v>449</v>
      </c>
      <c r="BU56" s="316"/>
      <c r="BV56" s="171" t="s">
        <v>563</v>
      </c>
      <c r="BW56" s="171"/>
      <c r="BX56" s="168" t="n">
        <f aca="false">'2-ToM-Components'!O56</f>
        <v>0</v>
      </c>
      <c r="BY56" s="171"/>
      <c r="BZ56" s="171"/>
      <c r="CA56" s="319"/>
      <c r="CB56" s="319"/>
      <c r="CC56" s="301" t="n">
        <f aca="false">J56</f>
        <v>0</v>
      </c>
      <c r="CD56" s="312"/>
      <c r="CE56" s="312"/>
      <c r="CF56" s="312"/>
      <c r="CG56" s="301" t="n">
        <f aca="false">R56</f>
        <v>0</v>
      </c>
      <c r="CH56" s="313"/>
      <c r="CI56" s="169" t="n">
        <f aca="false">W56</f>
        <v>0</v>
      </c>
      <c r="CJ56" s="319"/>
      <c r="CK56" s="319"/>
      <c r="CL56" s="319"/>
      <c r="CM56" s="319"/>
      <c r="CN56" s="301" t="n">
        <f aca="false">J56</f>
        <v>0</v>
      </c>
      <c r="CO56" s="314"/>
      <c r="CP56" s="314"/>
      <c r="CQ56" s="314"/>
      <c r="CR56" s="301" t="n">
        <f aca="false">R56</f>
        <v>0</v>
      </c>
      <c r="CS56" s="315"/>
      <c r="CT56" s="169" t="n">
        <f aca="false">W56</f>
        <v>0</v>
      </c>
      <c r="CU56" s="308" t="s">
        <v>480</v>
      </c>
      <c r="CV56" s="316"/>
      <c r="CW56" s="171" t="s">
        <v>577</v>
      </c>
      <c r="CX56" s="171"/>
      <c r="CY56" s="171" t="s">
        <v>579</v>
      </c>
      <c r="CZ56" s="319"/>
      <c r="DA56" s="319" t="s">
        <v>580</v>
      </c>
      <c r="DB56" s="319"/>
      <c r="DC56" s="301" t="n">
        <f aca="false">J56</f>
        <v>0</v>
      </c>
      <c r="DD56" s="314"/>
      <c r="DE56" s="314"/>
      <c r="DF56" s="301" t="n">
        <f aca="false">R56</f>
        <v>0</v>
      </c>
      <c r="DG56" s="315"/>
      <c r="DH56" s="169" t="n">
        <f aca="false">W56</f>
        <v>0</v>
      </c>
      <c r="DI56" s="301" t="n">
        <f aca="false">'3-ToM-Motion Safety'!P56</f>
        <v>0</v>
      </c>
      <c r="DJ56" s="301" t="n">
        <f aca="false">'3-ToM-Motion Safety'!AB56</f>
        <v>0</v>
      </c>
      <c r="DK56" s="301" t="n">
        <f aca="false">'3-ToM-Motion Safety'!AN56</f>
        <v>0</v>
      </c>
      <c r="DL56" s="320"/>
      <c r="DN56" s="321"/>
      <c r="DO56" s="322" t="n">
        <f aca="false">IF(AG56="MOT_1",X56,0)</f>
        <v>0</v>
      </c>
      <c r="DP56" s="322" t="n">
        <f aca="false">IF(AG56="MOT_2",X56,0)</f>
        <v>0</v>
      </c>
      <c r="DQ56" s="322" t="n">
        <f aca="false">IF(AG56="MOT_3",X56,0)</f>
        <v>0</v>
      </c>
      <c r="DR56" s="323" t="n">
        <f aca="false">IF(AR56="SENS_2",X56,0)</f>
        <v>0</v>
      </c>
      <c r="DS56" s="323" t="n">
        <f aca="false">IF(BD56="ENC_1",X56,0)+IF(BP56="ENC_1",X56,0)</f>
        <v>0</v>
      </c>
      <c r="DT56" s="323" t="n">
        <f aca="false">IF(BD56="RES_1",X56,0)+IF(BP56="RES_1",X56,0)</f>
        <v>0</v>
      </c>
      <c r="DU56" s="323" t="n">
        <f aca="false">IF(BD56="POT_1",X56,0)+IF(BP56="POT_1",X56,0)</f>
        <v>0</v>
      </c>
      <c r="DV56" s="323" t="n">
        <f aca="false">IF(CF56="SWI_1",X56,0)+IF(CP56="SWI_1",X56,0)</f>
        <v>0</v>
      </c>
      <c r="DW56" s="322" t="n">
        <f aca="false">IF(CF56="SWI_2",X56,0)+IF(CP56="SWI_2",X56,0)</f>
        <v>0</v>
      </c>
      <c r="DX56" s="322" t="n">
        <f aca="false">IF(DE56="BRK_1",X56,0)</f>
        <v>0</v>
      </c>
    </row>
    <row r="57" customFormat="false" ht="30" hidden="false" customHeight="true" outlineLevel="0" collapsed="false">
      <c r="A57" s="167" t="n">
        <f aca="false">'[3]1-ToM-Requirements'!A31</f>
        <v>25</v>
      </c>
      <c r="B57" s="301" t="str">
        <f aca="false">'[3]1-ToM-Requirements'!B31</f>
        <v>SEL2 Single Mover FL-RE-US</v>
      </c>
      <c r="C57" s="301" t="str">
        <f aca="false">'[3]1-ToM-Requirements'!C31</f>
        <v>SG2SM:MC-RotX-01</v>
      </c>
      <c r="D57" s="169" t="str">
        <f aca="false">'[3]1-ToM-Requirements'!E31</f>
        <v>Adjustable Support Structure (SEL2)</v>
      </c>
      <c r="E57" s="302"/>
      <c r="F57" s="303"/>
      <c r="G57" s="172"/>
      <c r="H57" s="304"/>
      <c r="I57" s="304"/>
      <c r="J57" s="304"/>
      <c r="K57" s="304"/>
      <c r="L57" s="305"/>
      <c r="M57" s="306"/>
      <c r="N57" s="304"/>
      <c r="O57" s="304"/>
      <c r="P57" s="307"/>
      <c r="Q57" s="171"/>
      <c r="R57" s="171"/>
      <c r="S57" s="171"/>
      <c r="T57" s="308"/>
      <c r="U57" s="308"/>
      <c r="V57" s="308"/>
      <c r="W57" s="308"/>
      <c r="X57" s="309"/>
      <c r="Y57" s="310" t="n">
        <f aca="false">'2-ToM-Components'!F57</f>
        <v>0</v>
      </c>
      <c r="Z57" s="308"/>
      <c r="AA57" s="311"/>
      <c r="AB57" s="171"/>
      <c r="AC57" s="301" t="n">
        <f aca="false">'2-ToM-Components'!I57</f>
        <v>0</v>
      </c>
      <c r="AD57" s="119"/>
      <c r="AE57" s="301" t="n">
        <f aca="false">J57</f>
        <v>0</v>
      </c>
      <c r="AF57" s="312"/>
      <c r="AG57" s="312"/>
      <c r="AH57" s="301" t="n">
        <f aca="false">R57</f>
        <v>0</v>
      </c>
      <c r="AI57" s="313"/>
      <c r="AJ57" s="169" t="n">
        <f aca="false">W57</f>
        <v>0</v>
      </c>
      <c r="AK57" s="330"/>
      <c r="AL57" s="311"/>
      <c r="AM57" s="171"/>
      <c r="AN57" s="171"/>
      <c r="AO57" s="119"/>
      <c r="AP57" s="301" t="n">
        <f aca="false">J57</f>
        <v>0</v>
      </c>
      <c r="AQ57" s="314"/>
      <c r="AR57" s="314"/>
      <c r="AS57" s="301" t="n">
        <f aca="false">R57</f>
        <v>0</v>
      </c>
      <c r="AT57" s="315"/>
      <c r="AU57" s="169" t="n">
        <f aca="false">W57</f>
        <v>0</v>
      </c>
      <c r="AV57" s="301" t="n">
        <f aca="false">'2-ToM-Components'!S57</f>
        <v>0</v>
      </c>
      <c r="AW57" s="301" t="n">
        <f aca="false">'2-ToM-Components'!U57</f>
        <v>0</v>
      </c>
      <c r="AX57" s="308"/>
      <c r="AY57" s="316"/>
      <c r="AZ57" s="171"/>
      <c r="BA57" s="171"/>
      <c r="BB57" s="301" t="n">
        <f aca="false">J57</f>
        <v>0</v>
      </c>
      <c r="BC57" s="312"/>
      <c r="BD57" s="312"/>
      <c r="BE57" s="301" t="n">
        <f aca="false">R57</f>
        <v>0</v>
      </c>
      <c r="BF57" s="313"/>
      <c r="BG57" s="169" t="n">
        <f aca="false">W57</f>
        <v>0</v>
      </c>
      <c r="BH57" s="301" t="n">
        <f aca="false">'2-ToM-Components'!AD57</f>
        <v>0</v>
      </c>
      <c r="BI57" s="301" t="n">
        <f aca="false">'2-ToM-Components'!AF57</f>
        <v>0</v>
      </c>
      <c r="BJ57" s="317"/>
      <c r="BK57" s="318"/>
      <c r="BL57" s="319"/>
      <c r="BM57" s="319"/>
      <c r="BN57" s="301" t="n">
        <f aca="false">J57</f>
        <v>0</v>
      </c>
      <c r="BO57" s="314"/>
      <c r="BP57" s="314"/>
      <c r="BQ57" s="301" t="n">
        <f aca="false">R57</f>
        <v>0</v>
      </c>
      <c r="BR57" s="315"/>
      <c r="BS57" s="169" t="n">
        <f aca="false">W57</f>
        <v>0</v>
      </c>
      <c r="BT57" s="308" t="s">
        <v>449</v>
      </c>
      <c r="BU57" s="316"/>
      <c r="BV57" s="171" t="s">
        <v>563</v>
      </c>
      <c r="BW57" s="171"/>
      <c r="BX57" s="168" t="n">
        <f aca="false">'2-ToM-Components'!O57</f>
        <v>0</v>
      </c>
      <c r="BY57" s="171"/>
      <c r="BZ57" s="171"/>
      <c r="CA57" s="319"/>
      <c r="CB57" s="319"/>
      <c r="CC57" s="301" t="n">
        <f aca="false">J57</f>
        <v>0</v>
      </c>
      <c r="CD57" s="312"/>
      <c r="CE57" s="312"/>
      <c r="CF57" s="312"/>
      <c r="CG57" s="301" t="n">
        <f aca="false">R57</f>
        <v>0</v>
      </c>
      <c r="CH57" s="313"/>
      <c r="CI57" s="169" t="n">
        <f aca="false">W57</f>
        <v>0</v>
      </c>
      <c r="CJ57" s="319"/>
      <c r="CK57" s="319"/>
      <c r="CL57" s="319"/>
      <c r="CM57" s="319"/>
      <c r="CN57" s="301" t="n">
        <f aca="false">J57</f>
        <v>0</v>
      </c>
      <c r="CO57" s="314"/>
      <c r="CP57" s="314"/>
      <c r="CQ57" s="314"/>
      <c r="CR57" s="301" t="n">
        <f aca="false">R57</f>
        <v>0</v>
      </c>
      <c r="CS57" s="315"/>
      <c r="CT57" s="169" t="n">
        <f aca="false">W57</f>
        <v>0</v>
      </c>
      <c r="CU57" s="308" t="s">
        <v>480</v>
      </c>
      <c r="CV57" s="316"/>
      <c r="CW57" s="171" t="s">
        <v>577</v>
      </c>
      <c r="CX57" s="171"/>
      <c r="CY57" s="171" t="s">
        <v>579</v>
      </c>
      <c r="CZ57" s="319"/>
      <c r="DA57" s="319" t="s">
        <v>580</v>
      </c>
      <c r="DB57" s="319"/>
      <c r="DC57" s="301" t="n">
        <f aca="false">J57</f>
        <v>0</v>
      </c>
      <c r="DD57" s="314"/>
      <c r="DE57" s="314"/>
      <c r="DF57" s="301" t="n">
        <f aca="false">R57</f>
        <v>0</v>
      </c>
      <c r="DG57" s="315"/>
      <c r="DH57" s="169" t="n">
        <f aca="false">W57</f>
        <v>0</v>
      </c>
      <c r="DI57" s="301" t="n">
        <f aca="false">'3-ToM-Motion Safety'!P57</f>
        <v>0</v>
      </c>
      <c r="DJ57" s="301" t="n">
        <f aca="false">'3-ToM-Motion Safety'!AB57</f>
        <v>0</v>
      </c>
      <c r="DK57" s="301" t="n">
        <f aca="false">'3-ToM-Motion Safety'!AN57</f>
        <v>0</v>
      </c>
      <c r="DL57" s="320"/>
      <c r="DN57" s="321"/>
      <c r="DO57" s="322" t="n">
        <f aca="false">IF(AG57="MOT_1",X57,0)</f>
        <v>0</v>
      </c>
      <c r="DP57" s="322" t="n">
        <f aca="false">IF(AG57="MOT_2",X57,0)</f>
        <v>0</v>
      </c>
      <c r="DQ57" s="322" t="n">
        <f aca="false">IF(AG57="MOT_3",X57,0)</f>
        <v>0</v>
      </c>
      <c r="DR57" s="323" t="n">
        <f aca="false">IF(AR57="SENS_2",X57,0)</f>
        <v>0</v>
      </c>
      <c r="DS57" s="323" t="n">
        <f aca="false">IF(BD57="ENC_1",X57,0)+IF(BP57="ENC_1",X57,0)</f>
        <v>0</v>
      </c>
      <c r="DT57" s="323" t="n">
        <f aca="false">IF(BD57="RES_1",X57,0)+IF(BP57="RES_1",X57,0)</f>
        <v>0</v>
      </c>
      <c r="DU57" s="323" t="n">
        <f aca="false">IF(BD57="POT_1",X57,0)+IF(BP57="POT_1",X57,0)</f>
        <v>0</v>
      </c>
      <c r="DV57" s="323" t="n">
        <f aca="false">IF(CF57="SWI_1",X57,0)+IF(CP57="SWI_1",X57,0)</f>
        <v>0</v>
      </c>
      <c r="DW57" s="322" t="n">
        <f aca="false">IF(CF57="SWI_2",X57,0)+IF(CP57="SWI_2",X57,0)</f>
        <v>0</v>
      </c>
      <c r="DX57" s="322" t="n">
        <f aca="false">IF(DE57="BRK_1",X57,0)</f>
        <v>0</v>
      </c>
    </row>
    <row r="58" customFormat="false" ht="30" hidden="false" customHeight="true" outlineLevel="0" collapsed="false">
      <c r="A58" s="167" t="n">
        <f aca="false">'[3]1-ToM-Requirements'!A32</f>
        <v>26</v>
      </c>
      <c r="B58" s="301" t="str">
        <f aca="false">'[3]1-ToM-Requirements'!B32</f>
        <v>SEL2 Single Mover PR-RE-DS</v>
      </c>
      <c r="C58" s="301" t="str">
        <f aca="false">'[3]1-ToM-Requirements'!C32</f>
        <v>SG2SM:MC-RotX-02</v>
      </c>
      <c r="D58" s="169" t="str">
        <f aca="false">'[3]1-ToM-Requirements'!E32</f>
        <v>Adjustable Support Structure (SEL2)</v>
      </c>
      <c r="E58" s="302"/>
      <c r="F58" s="303"/>
      <c r="G58" s="172"/>
      <c r="H58" s="304"/>
      <c r="I58" s="304"/>
      <c r="J58" s="304"/>
      <c r="K58" s="304"/>
      <c r="L58" s="305"/>
      <c r="M58" s="306"/>
      <c r="N58" s="304"/>
      <c r="O58" s="304"/>
      <c r="P58" s="307"/>
      <c r="Q58" s="171"/>
      <c r="R58" s="171"/>
      <c r="S58" s="171"/>
      <c r="T58" s="308"/>
      <c r="U58" s="308"/>
      <c r="V58" s="308"/>
      <c r="W58" s="308"/>
      <c r="X58" s="309"/>
      <c r="Y58" s="310" t="n">
        <f aca="false">'2-ToM-Components'!F58</f>
        <v>0</v>
      </c>
      <c r="Z58" s="308"/>
      <c r="AA58" s="311"/>
      <c r="AB58" s="171"/>
      <c r="AC58" s="301" t="n">
        <f aca="false">'2-ToM-Components'!I58</f>
        <v>0</v>
      </c>
      <c r="AD58" s="119"/>
      <c r="AE58" s="301" t="n">
        <f aca="false">J58</f>
        <v>0</v>
      </c>
      <c r="AF58" s="312"/>
      <c r="AG58" s="312"/>
      <c r="AH58" s="301" t="n">
        <f aca="false">R58</f>
        <v>0</v>
      </c>
      <c r="AI58" s="313"/>
      <c r="AJ58" s="169" t="n">
        <f aca="false">W58</f>
        <v>0</v>
      </c>
      <c r="AK58" s="330"/>
      <c r="AL58" s="311"/>
      <c r="AM58" s="171"/>
      <c r="AN58" s="171"/>
      <c r="AO58" s="119"/>
      <c r="AP58" s="301" t="n">
        <f aca="false">J58</f>
        <v>0</v>
      </c>
      <c r="AQ58" s="314"/>
      <c r="AR58" s="314"/>
      <c r="AS58" s="301" t="n">
        <f aca="false">R58</f>
        <v>0</v>
      </c>
      <c r="AT58" s="315"/>
      <c r="AU58" s="169" t="n">
        <f aca="false">W58</f>
        <v>0</v>
      </c>
      <c r="AV58" s="301" t="n">
        <f aca="false">'2-ToM-Components'!S58</f>
        <v>0</v>
      </c>
      <c r="AW58" s="301" t="n">
        <f aca="false">'2-ToM-Components'!U58</f>
        <v>0</v>
      </c>
      <c r="AX58" s="308"/>
      <c r="AY58" s="316"/>
      <c r="AZ58" s="171"/>
      <c r="BA58" s="171"/>
      <c r="BB58" s="301" t="n">
        <f aca="false">J58</f>
        <v>0</v>
      </c>
      <c r="BC58" s="312"/>
      <c r="BD58" s="312"/>
      <c r="BE58" s="301" t="n">
        <f aca="false">R58</f>
        <v>0</v>
      </c>
      <c r="BF58" s="313"/>
      <c r="BG58" s="169" t="n">
        <f aca="false">W58</f>
        <v>0</v>
      </c>
      <c r="BH58" s="301" t="n">
        <f aca="false">'2-ToM-Components'!AD58</f>
        <v>0</v>
      </c>
      <c r="BI58" s="301" t="n">
        <f aca="false">'2-ToM-Components'!AF58</f>
        <v>0</v>
      </c>
      <c r="BJ58" s="317"/>
      <c r="BK58" s="318"/>
      <c r="BL58" s="319"/>
      <c r="BM58" s="319"/>
      <c r="BN58" s="301" t="n">
        <f aca="false">J58</f>
        <v>0</v>
      </c>
      <c r="BO58" s="314"/>
      <c r="BP58" s="314"/>
      <c r="BQ58" s="301" t="n">
        <f aca="false">R58</f>
        <v>0</v>
      </c>
      <c r="BR58" s="315"/>
      <c r="BS58" s="169" t="n">
        <f aca="false">W58</f>
        <v>0</v>
      </c>
      <c r="BT58" s="308" t="s">
        <v>449</v>
      </c>
      <c r="BU58" s="316"/>
      <c r="BV58" s="171" t="s">
        <v>563</v>
      </c>
      <c r="BW58" s="171"/>
      <c r="BX58" s="168" t="n">
        <f aca="false">'2-ToM-Components'!O58</f>
        <v>0</v>
      </c>
      <c r="BY58" s="171"/>
      <c r="BZ58" s="171"/>
      <c r="CA58" s="319"/>
      <c r="CB58" s="319"/>
      <c r="CC58" s="301" t="n">
        <f aca="false">J58</f>
        <v>0</v>
      </c>
      <c r="CD58" s="312"/>
      <c r="CE58" s="312"/>
      <c r="CF58" s="312"/>
      <c r="CG58" s="301" t="n">
        <f aca="false">R58</f>
        <v>0</v>
      </c>
      <c r="CH58" s="313"/>
      <c r="CI58" s="169" t="n">
        <f aca="false">W58</f>
        <v>0</v>
      </c>
      <c r="CJ58" s="319"/>
      <c r="CK58" s="319"/>
      <c r="CL58" s="319"/>
      <c r="CM58" s="319"/>
      <c r="CN58" s="301" t="n">
        <f aca="false">J58</f>
        <v>0</v>
      </c>
      <c r="CO58" s="314"/>
      <c r="CP58" s="314"/>
      <c r="CQ58" s="314"/>
      <c r="CR58" s="301" t="n">
        <f aca="false">R58</f>
        <v>0</v>
      </c>
      <c r="CS58" s="315"/>
      <c r="CT58" s="169" t="n">
        <f aca="false">W58</f>
        <v>0</v>
      </c>
      <c r="CU58" s="308" t="s">
        <v>480</v>
      </c>
      <c r="CV58" s="316"/>
      <c r="CW58" s="171" t="s">
        <v>577</v>
      </c>
      <c r="CX58" s="171"/>
      <c r="CY58" s="171" t="s">
        <v>579</v>
      </c>
      <c r="CZ58" s="319"/>
      <c r="DA58" s="319" t="s">
        <v>580</v>
      </c>
      <c r="DB58" s="319"/>
      <c r="DC58" s="301" t="n">
        <f aca="false">J58</f>
        <v>0</v>
      </c>
      <c r="DD58" s="314"/>
      <c r="DE58" s="314"/>
      <c r="DF58" s="301" t="n">
        <f aca="false">R58</f>
        <v>0</v>
      </c>
      <c r="DG58" s="315"/>
      <c r="DH58" s="169" t="n">
        <f aca="false">W58</f>
        <v>0</v>
      </c>
      <c r="DI58" s="301" t="n">
        <f aca="false">'3-ToM-Motion Safety'!P58</f>
        <v>0</v>
      </c>
      <c r="DJ58" s="301" t="n">
        <f aca="false">'3-ToM-Motion Safety'!AB58</f>
        <v>0</v>
      </c>
      <c r="DK58" s="301" t="n">
        <f aca="false">'3-ToM-Motion Safety'!AN58</f>
        <v>0</v>
      </c>
      <c r="DL58" s="320"/>
      <c r="DN58" s="321"/>
      <c r="DO58" s="322" t="n">
        <f aca="false">IF(AG58="MOT_1",X58,0)</f>
        <v>0</v>
      </c>
      <c r="DP58" s="322" t="n">
        <f aca="false">IF(AG58="MOT_2",X58,0)</f>
        <v>0</v>
      </c>
      <c r="DQ58" s="322" t="n">
        <f aca="false">IF(AG58="MOT_3",X58,0)</f>
        <v>0</v>
      </c>
      <c r="DR58" s="323" t="n">
        <f aca="false">IF(AR58="SENS_2",X58,0)</f>
        <v>0</v>
      </c>
      <c r="DS58" s="323" t="n">
        <f aca="false">IF(BD58="ENC_1",X58,0)+IF(BP58="ENC_1",X58,0)</f>
        <v>0</v>
      </c>
      <c r="DT58" s="323" t="n">
        <f aca="false">IF(BD58="RES_1",X58,0)+IF(BP58="RES_1",X58,0)</f>
        <v>0</v>
      </c>
      <c r="DU58" s="323" t="n">
        <f aca="false">IF(BD58="POT_1",X58,0)+IF(BP58="POT_1",X58,0)</f>
        <v>0</v>
      </c>
      <c r="DV58" s="323" t="n">
        <f aca="false">IF(CF58="SWI_1",X58,0)+IF(CP58="SWI_1",X58,0)</f>
        <v>0</v>
      </c>
      <c r="DW58" s="322" t="n">
        <f aca="false">IF(CF58="SWI_2",X58,0)+IF(CP58="SWI_2",X58,0)</f>
        <v>0</v>
      </c>
      <c r="DX58" s="322" t="n">
        <f aca="false">IF(DE58="BRK_1",X58,0)</f>
        <v>0</v>
      </c>
    </row>
    <row r="59" customFormat="false" ht="30" hidden="false" customHeight="true" outlineLevel="0" collapsed="false">
      <c r="A59" s="167" t="n">
        <f aca="false">'[3]1-ToM-Requirements'!A33</f>
        <v>27</v>
      </c>
      <c r="B59" s="301" t="str">
        <f aca="false">'[3]1-ToM-Requirements'!B33</f>
        <v>SEL2 Single Mover PR-LI-DS</v>
      </c>
      <c r="C59" s="301" t="str">
        <f aca="false">'[3]1-ToM-Requirements'!C33</f>
        <v>SG2SM:MC-RotX-03</v>
      </c>
      <c r="D59" s="169" t="str">
        <f aca="false">'[3]1-ToM-Requirements'!E33</f>
        <v>Adjustable Support Structure (SEL2)</v>
      </c>
      <c r="E59" s="302"/>
      <c r="F59" s="303"/>
      <c r="G59" s="172"/>
      <c r="H59" s="304"/>
      <c r="I59" s="304"/>
      <c r="J59" s="304"/>
      <c r="K59" s="304"/>
      <c r="L59" s="305"/>
      <c r="M59" s="306"/>
      <c r="N59" s="304"/>
      <c r="O59" s="304"/>
      <c r="P59" s="307"/>
      <c r="Q59" s="171"/>
      <c r="R59" s="171"/>
      <c r="S59" s="171"/>
      <c r="T59" s="308"/>
      <c r="U59" s="308"/>
      <c r="V59" s="308"/>
      <c r="W59" s="308"/>
      <c r="X59" s="309"/>
      <c r="Y59" s="310" t="n">
        <f aca="false">'2-ToM-Components'!F59</f>
        <v>0</v>
      </c>
      <c r="Z59" s="308"/>
      <c r="AA59" s="311"/>
      <c r="AB59" s="171"/>
      <c r="AC59" s="301" t="n">
        <f aca="false">'2-ToM-Components'!I59</f>
        <v>0</v>
      </c>
      <c r="AD59" s="119"/>
      <c r="AE59" s="301" t="n">
        <f aca="false">J59</f>
        <v>0</v>
      </c>
      <c r="AF59" s="312"/>
      <c r="AG59" s="312"/>
      <c r="AH59" s="301" t="n">
        <f aca="false">R59</f>
        <v>0</v>
      </c>
      <c r="AI59" s="313"/>
      <c r="AJ59" s="169" t="n">
        <f aca="false">W59</f>
        <v>0</v>
      </c>
      <c r="AK59" s="330"/>
      <c r="AL59" s="311"/>
      <c r="AM59" s="171"/>
      <c r="AN59" s="171"/>
      <c r="AO59" s="119"/>
      <c r="AP59" s="301" t="n">
        <f aca="false">J59</f>
        <v>0</v>
      </c>
      <c r="AQ59" s="314"/>
      <c r="AR59" s="314"/>
      <c r="AS59" s="301" t="n">
        <f aca="false">R59</f>
        <v>0</v>
      </c>
      <c r="AT59" s="315"/>
      <c r="AU59" s="169" t="n">
        <f aca="false">W59</f>
        <v>0</v>
      </c>
      <c r="AV59" s="301" t="n">
        <f aca="false">'2-ToM-Components'!S59</f>
        <v>0</v>
      </c>
      <c r="AW59" s="301" t="n">
        <f aca="false">'2-ToM-Components'!U59</f>
        <v>0</v>
      </c>
      <c r="AX59" s="308"/>
      <c r="AY59" s="316"/>
      <c r="AZ59" s="171"/>
      <c r="BA59" s="171"/>
      <c r="BB59" s="301" t="n">
        <f aca="false">J59</f>
        <v>0</v>
      </c>
      <c r="BC59" s="312"/>
      <c r="BD59" s="312"/>
      <c r="BE59" s="301" t="n">
        <f aca="false">R59</f>
        <v>0</v>
      </c>
      <c r="BF59" s="313"/>
      <c r="BG59" s="169" t="n">
        <f aca="false">W59</f>
        <v>0</v>
      </c>
      <c r="BH59" s="301" t="n">
        <f aca="false">'2-ToM-Components'!AD59</f>
        <v>0</v>
      </c>
      <c r="BI59" s="301" t="n">
        <f aca="false">'2-ToM-Components'!AF59</f>
        <v>0</v>
      </c>
      <c r="BJ59" s="317"/>
      <c r="BK59" s="318"/>
      <c r="BL59" s="319"/>
      <c r="BM59" s="319"/>
      <c r="BN59" s="301" t="n">
        <f aca="false">J59</f>
        <v>0</v>
      </c>
      <c r="BO59" s="314"/>
      <c r="BP59" s="314"/>
      <c r="BQ59" s="301" t="n">
        <f aca="false">R59</f>
        <v>0</v>
      </c>
      <c r="BR59" s="315"/>
      <c r="BS59" s="169" t="n">
        <f aca="false">W59</f>
        <v>0</v>
      </c>
      <c r="BT59" s="308" t="s">
        <v>449</v>
      </c>
      <c r="BU59" s="316"/>
      <c r="BV59" s="171" t="s">
        <v>563</v>
      </c>
      <c r="BW59" s="171"/>
      <c r="BX59" s="168" t="n">
        <f aca="false">'2-ToM-Components'!O59</f>
        <v>0</v>
      </c>
      <c r="BY59" s="171"/>
      <c r="BZ59" s="171"/>
      <c r="CA59" s="319"/>
      <c r="CB59" s="319"/>
      <c r="CC59" s="301" t="n">
        <f aca="false">J59</f>
        <v>0</v>
      </c>
      <c r="CD59" s="312"/>
      <c r="CE59" s="312"/>
      <c r="CF59" s="312"/>
      <c r="CG59" s="301" t="n">
        <f aca="false">R59</f>
        <v>0</v>
      </c>
      <c r="CH59" s="313"/>
      <c r="CI59" s="169" t="n">
        <f aca="false">W59</f>
        <v>0</v>
      </c>
      <c r="CJ59" s="319"/>
      <c r="CK59" s="319"/>
      <c r="CL59" s="319"/>
      <c r="CM59" s="319"/>
      <c r="CN59" s="301" t="n">
        <f aca="false">J59</f>
        <v>0</v>
      </c>
      <c r="CO59" s="314"/>
      <c r="CP59" s="314"/>
      <c r="CQ59" s="314"/>
      <c r="CR59" s="301" t="n">
        <f aca="false">R59</f>
        <v>0</v>
      </c>
      <c r="CS59" s="315"/>
      <c r="CT59" s="169" t="n">
        <f aca="false">W59</f>
        <v>0</v>
      </c>
      <c r="CU59" s="308" t="s">
        <v>480</v>
      </c>
      <c r="CV59" s="316"/>
      <c r="CW59" s="171" t="s">
        <v>577</v>
      </c>
      <c r="CX59" s="171"/>
      <c r="CY59" s="171" t="s">
        <v>579</v>
      </c>
      <c r="CZ59" s="319"/>
      <c r="DA59" s="319" t="s">
        <v>580</v>
      </c>
      <c r="DB59" s="319"/>
      <c r="DC59" s="301" t="n">
        <f aca="false">J59</f>
        <v>0</v>
      </c>
      <c r="DD59" s="314"/>
      <c r="DE59" s="314"/>
      <c r="DF59" s="301" t="n">
        <f aca="false">R59</f>
        <v>0</v>
      </c>
      <c r="DG59" s="315"/>
      <c r="DH59" s="169" t="n">
        <f aca="false">W59</f>
        <v>0</v>
      </c>
      <c r="DI59" s="301" t="n">
        <f aca="false">'3-ToM-Motion Safety'!P59</f>
        <v>0</v>
      </c>
      <c r="DJ59" s="301" t="n">
        <f aca="false">'3-ToM-Motion Safety'!AB59</f>
        <v>0</v>
      </c>
      <c r="DK59" s="301" t="n">
        <f aca="false">'3-ToM-Motion Safety'!AN59</f>
        <v>0</v>
      </c>
      <c r="DL59" s="320"/>
      <c r="DN59" s="321"/>
      <c r="DO59" s="322" t="n">
        <f aca="false">IF(AG59="MOT_1",X59,0)</f>
        <v>0</v>
      </c>
      <c r="DP59" s="322" t="n">
        <f aca="false">IF(AG59="MOT_2",X59,0)</f>
        <v>0</v>
      </c>
      <c r="DQ59" s="322" t="n">
        <f aca="false">IF(AG59="MOT_3",X59,0)</f>
        <v>0</v>
      </c>
      <c r="DR59" s="323" t="n">
        <f aca="false">IF(AR59="SENS_2",X59,0)</f>
        <v>0</v>
      </c>
      <c r="DS59" s="323" t="n">
        <f aca="false">IF(BD59="ENC_1",X59,0)+IF(BP59="ENC_1",X59,0)</f>
        <v>0</v>
      </c>
      <c r="DT59" s="323" t="n">
        <f aca="false">IF(BD59="RES_1",X59,0)+IF(BP59="RES_1",X59,0)</f>
        <v>0</v>
      </c>
      <c r="DU59" s="323" t="n">
        <f aca="false">IF(BD59="POT_1",X59,0)+IF(BP59="POT_1",X59,0)</f>
        <v>0</v>
      </c>
      <c r="DV59" s="323" t="n">
        <f aca="false">IF(CF59="SWI_1",X59,0)+IF(CP59="SWI_1",X59,0)</f>
        <v>0</v>
      </c>
      <c r="DW59" s="322" t="n">
        <f aca="false">IF(CF59="SWI_2",X59,0)+IF(CP59="SWI_2",X59,0)</f>
        <v>0</v>
      </c>
      <c r="DX59" s="322" t="n">
        <f aca="false">IF(DE59="BRK_1",X59,0)</f>
        <v>0</v>
      </c>
    </row>
    <row r="60" customFormat="false" ht="30" hidden="false" customHeight="true" outlineLevel="0" collapsed="false">
      <c r="A60" s="167" t="n">
        <f aca="false">'[3]1-ToM-Requirements'!A34</f>
        <v>28</v>
      </c>
      <c r="B60" s="301" t="str">
        <f aca="false">'[3]1-ToM-Requirements'!B34</f>
        <v>SEL2 Double Mover PR-LI-US-1</v>
      </c>
      <c r="C60" s="301" t="str">
        <f aca="false">'[3]1-ToM-Requirements'!C34</f>
        <v>SG2DM:MC-RotX-01</v>
      </c>
      <c r="D60" s="169" t="str">
        <f aca="false">'[3]1-ToM-Requirements'!E34</f>
        <v>Adjustable Support Structure (SEL2)</v>
      </c>
      <c r="E60" s="302"/>
      <c r="F60" s="303"/>
      <c r="G60" s="172"/>
      <c r="H60" s="304"/>
      <c r="I60" s="304"/>
      <c r="J60" s="304"/>
      <c r="K60" s="304"/>
      <c r="L60" s="305"/>
      <c r="M60" s="306"/>
      <c r="N60" s="304"/>
      <c r="O60" s="304"/>
      <c r="P60" s="307"/>
      <c r="Q60" s="171"/>
      <c r="R60" s="171"/>
      <c r="S60" s="171"/>
      <c r="T60" s="308"/>
      <c r="U60" s="308"/>
      <c r="V60" s="308"/>
      <c r="W60" s="308"/>
      <c r="X60" s="309"/>
      <c r="Y60" s="310" t="n">
        <f aca="false">'2-ToM-Components'!F60</f>
        <v>0</v>
      </c>
      <c r="Z60" s="308"/>
      <c r="AA60" s="311"/>
      <c r="AB60" s="171"/>
      <c r="AC60" s="301" t="n">
        <f aca="false">'2-ToM-Components'!I60</f>
        <v>0</v>
      </c>
      <c r="AD60" s="119"/>
      <c r="AE60" s="301" t="n">
        <f aca="false">J60</f>
        <v>0</v>
      </c>
      <c r="AF60" s="312"/>
      <c r="AG60" s="312"/>
      <c r="AH60" s="301" t="n">
        <f aca="false">R60</f>
        <v>0</v>
      </c>
      <c r="AI60" s="313"/>
      <c r="AJ60" s="169" t="n">
        <f aca="false">W60</f>
        <v>0</v>
      </c>
      <c r="AK60" s="330"/>
      <c r="AL60" s="311"/>
      <c r="AM60" s="171"/>
      <c r="AN60" s="171"/>
      <c r="AO60" s="119"/>
      <c r="AP60" s="301" t="n">
        <f aca="false">J60</f>
        <v>0</v>
      </c>
      <c r="AQ60" s="314"/>
      <c r="AR60" s="314"/>
      <c r="AS60" s="301" t="n">
        <f aca="false">R60</f>
        <v>0</v>
      </c>
      <c r="AT60" s="315"/>
      <c r="AU60" s="169" t="n">
        <f aca="false">W60</f>
        <v>0</v>
      </c>
      <c r="AV60" s="301" t="n">
        <f aca="false">'2-ToM-Components'!S60</f>
        <v>0</v>
      </c>
      <c r="AW60" s="301" t="n">
        <f aca="false">'2-ToM-Components'!U60</f>
        <v>0</v>
      </c>
      <c r="AX60" s="308"/>
      <c r="AY60" s="316"/>
      <c r="AZ60" s="171"/>
      <c r="BA60" s="171"/>
      <c r="BB60" s="301" t="n">
        <f aca="false">J60</f>
        <v>0</v>
      </c>
      <c r="BC60" s="312"/>
      <c r="BD60" s="312"/>
      <c r="BE60" s="301" t="n">
        <f aca="false">R60</f>
        <v>0</v>
      </c>
      <c r="BF60" s="313"/>
      <c r="BG60" s="169" t="n">
        <f aca="false">W60</f>
        <v>0</v>
      </c>
      <c r="BH60" s="301" t="n">
        <f aca="false">'2-ToM-Components'!AD60</f>
        <v>0</v>
      </c>
      <c r="BI60" s="301" t="n">
        <f aca="false">'2-ToM-Components'!AF60</f>
        <v>0</v>
      </c>
      <c r="BJ60" s="317"/>
      <c r="BK60" s="318"/>
      <c r="BL60" s="319"/>
      <c r="BM60" s="319"/>
      <c r="BN60" s="301" t="n">
        <f aca="false">J60</f>
        <v>0</v>
      </c>
      <c r="BO60" s="314"/>
      <c r="BP60" s="314"/>
      <c r="BQ60" s="301" t="n">
        <f aca="false">R60</f>
        <v>0</v>
      </c>
      <c r="BR60" s="315"/>
      <c r="BS60" s="169" t="n">
        <f aca="false">W60</f>
        <v>0</v>
      </c>
      <c r="BT60" s="308" t="s">
        <v>449</v>
      </c>
      <c r="BU60" s="316"/>
      <c r="BV60" s="171" t="s">
        <v>563</v>
      </c>
      <c r="BW60" s="171"/>
      <c r="BX60" s="168" t="n">
        <f aca="false">'2-ToM-Components'!O60</f>
        <v>0</v>
      </c>
      <c r="BY60" s="171"/>
      <c r="BZ60" s="171"/>
      <c r="CA60" s="319"/>
      <c r="CB60" s="319"/>
      <c r="CC60" s="301" t="n">
        <f aca="false">J60</f>
        <v>0</v>
      </c>
      <c r="CD60" s="312"/>
      <c r="CE60" s="312"/>
      <c r="CF60" s="312"/>
      <c r="CG60" s="301" t="n">
        <f aca="false">R60</f>
        <v>0</v>
      </c>
      <c r="CH60" s="313"/>
      <c r="CI60" s="169" t="n">
        <f aca="false">W60</f>
        <v>0</v>
      </c>
      <c r="CJ60" s="319"/>
      <c r="CK60" s="319"/>
      <c r="CL60" s="319"/>
      <c r="CM60" s="319"/>
      <c r="CN60" s="301" t="n">
        <f aca="false">J60</f>
        <v>0</v>
      </c>
      <c r="CO60" s="314"/>
      <c r="CP60" s="314"/>
      <c r="CQ60" s="314"/>
      <c r="CR60" s="301" t="n">
        <f aca="false">R60</f>
        <v>0</v>
      </c>
      <c r="CS60" s="315"/>
      <c r="CT60" s="169" t="n">
        <f aca="false">W60</f>
        <v>0</v>
      </c>
      <c r="CU60" s="308" t="s">
        <v>480</v>
      </c>
      <c r="CV60" s="316"/>
      <c r="CW60" s="171" t="s">
        <v>577</v>
      </c>
      <c r="CX60" s="171"/>
      <c r="CY60" s="171" t="s">
        <v>579</v>
      </c>
      <c r="CZ60" s="319"/>
      <c r="DA60" s="319" t="s">
        <v>580</v>
      </c>
      <c r="DB60" s="319"/>
      <c r="DC60" s="301" t="n">
        <f aca="false">J60</f>
        <v>0</v>
      </c>
      <c r="DD60" s="314"/>
      <c r="DE60" s="314"/>
      <c r="DF60" s="301" t="n">
        <f aca="false">R60</f>
        <v>0</v>
      </c>
      <c r="DG60" s="315"/>
      <c r="DH60" s="169" t="n">
        <f aca="false">W60</f>
        <v>0</v>
      </c>
      <c r="DI60" s="301" t="n">
        <f aca="false">'3-ToM-Motion Safety'!P60</f>
        <v>0</v>
      </c>
      <c r="DJ60" s="301" t="n">
        <f aca="false">'3-ToM-Motion Safety'!AB60</f>
        <v>0</v>
      </c>
      <c r="DK60" s="301" t="n">
        <f aca="false">'3-ToM-Motion Safety'!AN60</f>
        <v>0</v>
      </c>
      <c r="DL60" s="320"/>
      <c r="DN60" s="321"/>
      <c r="DO60" s="322" t="n">
        <f aca="false">IF(AG60="MOT_1",X60,0)</f>
        <v>0</v>
      </c>
      <c r="DP60" s="322" t="n">
        <f aca="false">IF(AG60="MOT_2",X60,0)</f>
        <v>0</v>
      </c>
      <c r="DQ60" s="322" t="n">
        <f aca="false">IF(AG60="MOT_3",X60,0)</f>
        <v>0</v>
      </c>
      <c r="DR60" s="323" t="n">
        <f aca="false">IF(AR60="SENS_2",X60,0)</f>
        <v>0</v>
      </c>
      <c r="DS60" s="323" t="n">
        <f aca="false">IF(BD60="ENC_1",X60,0)+IF(BP60="ENC_1",X60,0)</f>
        <v>0</v>
      </c>
      <c r="DT60" s="323" t="n">
        <f aca="false">IF(BD60="RES_1",X60,0)+IF(BP60="RES_1",X60,0)</f>
        <v>0</v>
      </c>
      <c r="DU60" s="323" t="n">
        <f aca="false">IF(BD60="POT_1",X60,0)+IF(BP60="POT_1",X60,0)</f>
        <v>0</v>
      </c>
      <c r="DV60" s="323" t="n">
        <f aca="false">IF(CF60="SWI_1",X60,0)+IF(CP60="SWI_1",X60,0)</f>
        <v>0</v>
      </c>
      <c r="DW60" s="322" t="n">
        <f aca="false">IF(CF60="SWI_2",X60,0)+IF(CP60="SWI_2",X60,0)</f>
        <v>0</v>
      </c>
      <c r="DX60" s="322" t="n">
        <f aca="false">IF(DE60="BRK_1",X60,0)</f>
        <v>0</v>
      </c>
    </row>
    <row r="61" customFormat="false" ht="30" hidden="false" customHeight="true" outlineLevel="0" collapsed="false">
      <c r="A61" s="167" t="n">
        <f aca="false">'[3]1-ToM-Requirements'!A35</f>
        <v>29</v>
      </c>
      <c r="B61" s="301" t="str">
        <f aca="false">'[3]1-ToM-Requirements'!B35</f>
        <v>SEL2 Double Mover PR-LI-US-2</v>
      </c>
      <c r="C61" s="301" t="str">
        <f aca="false">'[3]1-ToM-Requirements'!C35</f>
        <v>SG2DM:MC-RotX-02</v>
      </c>
      <c r="D61" s="169" t="str">
        <f aca="false">'[3]1-ToM-Requirements'!E35</f>
        <v>Adjustable Support Structure (SEL2)</v>
      </c>
      <c r="E61" s="302"/>
      <c r="F61" s="303"/>
      <c r="G61" s="172"/>
      <c r="H61" s="304"/>
      <c r="I61" s="304"/>
      <c r="J61" s="304"/>
      <c r="K61" s="304"/>
      <c r="L61" s="305"/>
      <c r="M61" s="306"/>
      <c r="N61" s="304"/>
      <c r="O61" s="304"/>
      <c r="P61" s="307"/>
      <c r="Q61" s="171"/>
      <c r="R61" s="171"/>
      <c r="S61" s="171"/>
      <c r="T61" s="308"/>
      <c r="U61" s="308"/>
      <c r="V61" s="308"/>
      <c r="W61" s="308"/>
      <c r="X61" s="309"/>
      <c r="Y61" s="310" t="n">
        <f aca="false">'2-ToM-Components'!F61</f>
        <v>0</v>
      </c>
      <c r="Z61" s="308"/>
      <c r="AA61" s="311"/>
      <c r="AB61" s="171"/>
      <c r="AC61" s="301" t="n">
        <f aca="false">'2-ToM-Components'!I61</f>
        <v>0</v>
      </c>
      <c r="AD61" s="119"/>
      <c r="AE61" s="301" t="n">
        <f aca="false">J61</f>
        <v>0</v>
      </c>
      <c r="AF61" s="312"/>
      <c r="AG61" s="312"/>
      <c r="AH61" s="301" t="n">
        <f aca="false">R61</f>
        <v>0</v>
      </c>
      <c r="AI61" s="313"/>
      <c r="AJ61" s="169" t="n">
        <f aca="false">W61</f>
        <v>0</v>
      </c>
      <c r="AK61" s="330"/>
      <c r="AL61" s="311"/>
      <c r="AM61" s="171"/>
      <c r="AN61" s="171"/>
      <c r="AO61" s="119"/>
      <c r="AP61" s="301" t="n">
        <f aca="false">J61</f>
        <v>0</v>
      </c>
      <c r="AQ61" s="314"/>
      <c r="AR61" s="314"/>
      <c r="AS61" s="301" t="n">
        <f aca="false">R61</f>
        <v>0</v>
      </c>
      <c r="AT61" s="315"/>
      <c r="AU61" s="169" t="n">
        <f aca="false">W61</f>
        <v>0</v>
      </c>
      <c r="AV61" s="301" t="n">
        <f aca="false">'2-ToM-Components'!S61</f>
        <v>0</v>
      </c>
      <c r="AW61" s="301" t="n">
        <f aca="false">'2-ToM-Components'!U61</f>
        <v>0</v>
      </c>
      <c r="AX61" s="308"/>
      <c r="AY61" s="316"/>
      <c r="AZ61" s="171"/>
      <c r="BA61" s="171"/>
      <c r="BB61" s="301" t="n">
        <f aca="false">J61</f>
        <v>0</v>
      </c>
      <c r="BC61" s="312"/>
      <c r="BD61" s="312"/>
      <c r="BE61" s="301" t="n">
        <f aca="false">R61</f>
        <v>0</v>
      </c>
      <c r="BF61" s="313"/>
      <c r="BG61" s="169" t="n">
        <f aca="false">W61</f>
        <v>0</v>
      </c>
      <c r="BH61" s="301" t="n">
        <f aca="false">'2-ToM-Components'!AD61</f>
        <v>0</v>
      </c>
      <c r="BI61" s="301" t="n">
        <f aca="false">'2-ToM-Components'!AF61</f>
        <v>0</v>
      </c>
      <c r="BJ61" s="317"/>
      <c r="BK61" s="318"/>
      <c r="BL61" s="319"/>
      <c r="BM61" s="319"/>
      <c r="BN61" s="301" t="n">
        <f aca="false">J61</f>
        <v>0</v>
      </c>
      <c r="BO61" s="314"/>
      <c r="BP61" s="314"/>
      <c r="BQ61" s="301" t="n">
        <f aca="false">R61</f>
        <v>0</v>
      </c>
      <c r="BR61" s="315"/>
      <c r="BS61" s="169" t="n">
        <f aca="false">W61</f>
        <v>0</v>
      </c>
      <c r="BT61" s="308" t="s">
        <v>449</v>
      </c>
      <c r="BU61" s="316"/>
      <c r="BV61" s="171" t="s">
        <v>563</v>
      </c>
      <c r="BW61" s="171"/>
      <c r="BX61" s="168" t="n">
        <f aca="false">'2-ToM-Components'!O61</f>
        <v>0</v>
      </c>
      <c r="BY61" s="171"/>
      <c r="BZ61" s="171"/>
      <c r="CA61" s="319"/>
      <c r="CB61" s="319"/>
      <c r="CC61" s="301" t="n">
        <f aca="false">J61</f>
        <v>0</v>
      </c>
      <c r="CD61" s="312"/>
      <c r="CE61" s="312"/>
      <c r="CF61" s="312"/>
      <c r="CG61" s="301" t="n">
        <f aca="false">R61</f>
        <v>0</v>
      </c>
      <c r="CH61" s="313"/>
      <c r="CI61" s="169" t="n">
        <f aca="false">W61</f>
        <v>0</v>
      </c>
      <c r="CJ61" s="319"/>
      <c r="CK61" s="319"/>
      <c r="CL61" s="319"/>
      <c r="CM61" s="319"/>
      <c r="CN61" s="301" t="n">
        <f aca="false">J61</f>
        <v>0</v>
      </c>
      <c r="CO61" s="314"/>
      <c r="CP61" s="314"/>
      <c r="CQ61" s="314"/>
      <c r="CR61" s="301" t="n">
        <f aca="false">R61</f>
        <v>0</v>
      </c>
      <c r="CS61" s="315"/>
      <c r="CT61" s="169" t="n">
        <f aca="false">W61</f>
        <v>0</v>
      </c>
      <c r="CU61" s="308" t="s">
        <v>480</v>
      </c>
      <c r="CV61" s="316"/>
      <c r="CW61" s="171" t="s">
        <v>577</v>
      </c>
      <c r="CX61" s="171"/>
      <c r="CY61" s="171" t="s">
        <v>579</v>
      </c>
      <c r="CZ61" s="319"/>
      <c r="DA61" s="319" t="s">
        <v>580</v>
      </c>
      <c r="DB61" s="319"/>
      <c r="DC61" s="301" t="n">
        <f aca="false">J61</f>
        <v>0</v>
      </c>
      <c r="DD61" s="314"/>
      <c r="DE61" s="314"/>
      <c r="DF61" s="301" t="n">
        <f aca="false">R61</f>
        <v>0</v>
      </c>
      <c r="DG61" s="315"/>
      <c r="DH61" s="169" t="n">
        <f aca="false">W61</f>
        <v>0</v>
      </c>
      <c r="DI61" s="301" t="n">
        <f aca="false">'3-ToM-Motion Safety'!P61</f>
        <v>0</v>
      </c>
      <c r="DJ61" s="301" t="n">
        <f aca="false">'3-ToM-Motion Safety'!AB61</f>
        <v>0</v>
      </c>
      <c r="DK61" s="301" t="n">
        <f aca="false">'3-ToM-Motion Safety'!AN61</f>
        <v>0</v>
      </c>
      <c r="DL61" s="320"/>
      <c r="DN61" s="321"/>
      <c r="DO61" s="322" t="n">
        <f aca="false">IF(AG61="MOT_1",X61,0)</f>
        <v>0</v>
      </c>
      <c r="DP61" s="322" t="n">
        <f aca="false">IF(AG61="MOT_2",X61,0)</f>
        <v>0</v>
      </c>
      <c r="DQ61" s="322" t="n">
        <f aca="false">IF(AG61="MOT_3",X61,0)</f>
        <v>0</v>
      </c>
      <c r="DR61" s="323" t="n">
        <f aca="false">IF(AR61="SENS_2",X61,0)</f>
        <v>0</v>
      </c>
      <c r="DS61" s="323" t="n">
        <f aca="false">IF(BD61="ENC_1",X61,0)+IF(BP61="ENC_1",X61,0)</f>
        <v>0</v>
      </c>
      <c r="DT61" s="323" t="n">
        <f aca="false">IF(BD61="RES_1",X61,0)+IF(BP61="RES_1",X61,0)</f>
        <v>0</v>
      </c>
      <c r="DU61" s="323" t="n">
        <f aca="false">IF(BD61="POT_1",X61,0)+IF(BP61="POT_1",X61,0)</f>
        <v>0</v>
      </c>
      <c r="DV61" s="323" t="n">
        <f aca="false">IF(CF61="SWI_1",X61,0)+IF(CP61="SWI_1",X61,0)</f>
        <v>0</v>
      </c>
      <c r="DW61" s="322" t="n">
        <f aca="false">IF(CF61="SWI_2",X61,0)+IF(CP61="SWI_2",X61,0)</f>
        <v>0</v>
      </c>
      <c r="DX61" s="322" t="n">
        <f aca="false">IF(DE61="BRK_1",X61,0)</f>
        <v>0</v>
      </c>
    </row>
    <row r="62" customFormat="false" ht="30" hidden="false" customHeight="true" outlineLevel="0" collapsed="false">
      <c r="A62" s="167" t="n">
        <f aca="false">'[3]1-ToM-Requirements'!A36</f>
        <v>30</v>
      </c>
      <c r="B62" s="301" t="str">
        <f aca="false">'[3]1-ToM-Requirements'!B36</f>
        <v>SEL2 Horizontal Mover</v>
      </c>
      <c r="C62" s="301" t="str">
        <f aca="false">'[3]1-ToM-Requirements'!C36</f>
        <v>SG2Mv:MC-LinX-01</v>
      </c>
      <c r="D62" s="169" t="str">
        <f aca="false">'[3]1-ToM-Requirements'!E36</f>
        <v>Adjustable Support Structure (SEL2)</v>
      </c>
      <c r="E62" s="302"/>
      <c r="F62" s="303"/>
      <c r="G62" s="172"/>
      <c r="H62" s="304"/>
      <c r="I62" s="304"/>
      <c r="J62" s="304"/>
      <c r="K62" s="304"/>
      <c r="L62" s="305"/>
      <c r="M62" s="306"/>
      <c r="N62" s="304"/>
      <c r="O62" s="304"/>
      <c r="P62" s="307"/>
      <c r="Q62" s="171"/>
      <c r="R62" s="171"/>
      <c r="S62" s="171"/>
      <c r="T62" s="308"/>
      <c r="U62" s="308"/>
      <c r="V62" s="308"/>
      <c r="W62" s="308"/>
      <c r="X62" s="309"/>
      <c r="Y62" s="310" t="n">
        <f aca="false">'2-ToM-Components'!F62</f>
        <v>0</v>
      </c>
      <c r="Z62" s="308"/>
      <c r="AA62" s="311"/>
      <c r="AB62" s="171"/>
      <c r="AC62" s="301" t="n">
        <f aca="false">'2-ToM-Components'!I62</f>
        <v>0</v>
      </c>
      <c r="AD62" s="119"/>
      <c r="AE62" s="301" t="n">
        <f aca="false">J62</f>
        <v>0</v>
      </c>
      <c r="AF62" s="312"/>
      <c r="AG62" s="312"/>
      <c r="AH62" s="301" t="n">
        <f aca="false">R62</f>
        <v>0</v>
      </c>
      <c r="AI62" s="313"/>
      <c r="AJ62" s="169" t="n">
        <f aca="false">W62</f>
        <v>0</v>
      </c>
      <c r="AK62" s="330"/>
      <c r="AL62" s="311"/>
      <c r="AM62" s="171"/>
      <c r="AN62" s="171"/>
      <c r="AO62" s="119"/>
      <c r="AP62" s="301" t="n">
        <f aca="false">J62</f>
        <v>0</v>
      </c>
      <c r="AQ62" s="314"/>
      <c r="AR62" s="314"/>
      <c r="AS62" s="301" t="n">
        <f aca="false">R62</f>
        <v>0</v>
      </c>
      <c r="AT62" s="315"/>
      <c r="AU62" s="169" t="n">
        <f aca="false">W62</f>
        <v>0</v>
      </c>
      <c r="AV62" s="301" t="n">
        <f aca="false">'2-ToM-Components'!S62</f>
        <v>0</v>
      </c>
      <c r="AW62" s="301" t="n">
        <f aca="false">'2-ToM-Components'!U62</f>
        <v>0</v>
      </c>
      <c r="AX62" s="308"/>
      <c r="AY62" s="316"/>
      <c r="AZ62" s="171"/>
      <c r="BA62" s="171"/>
      <c r="BB62" s="301" t="n">
        <f aca="false">J62</f>
        <v>0</v>
      </c>
      <c r="BC62" s="312"/>
      <c r="BD62" s="312"/>
      <c r="BE62" s="301" t="n">
        <f aca="false">R62</f>
        <v>0</v>
      </c>
      <c r="BF62" s="313"/>
      <c r="BG62" s="169" t="n">
        <f aca="false">W62</f>
        <v>0</v>
      </c>
      <c r="BH62" s="301" t="n">
        <f aca="false">'2-ToM-Components'!AD62</f>
        <v>0</v>
      </c>
      <c r="BI62" s="301" t="n">
        <f aca="false">'2-ToM-Components'!AF62</f>
        <v>0</v>
      </c>
      <c r="BJ62" s="317"/>
      <c r="BK62" s="318"/>
      <c r="BL62" s="319"/>
      <c r="BM62" s="319"/>
      <c r="BN62" s="301" t="n">
        <f aca="false">J62</f>
        <v>0</v>
      </c>
      <c r="BO62" s="314"/>
      <c r="BP62" s="314"/>
      <c r="BQ62" s="301" t="n">
        <f aca="false">R62</f>
        <v>0</v>
      </c>
      <c r="BR62" s="315"/>
      <c r="BS62" s="169" t="n">
        <f aca="false">W62</f>
        <v>0</v>
      </c>
      <c r="BT62" s="308" t="s">
        <v>449</v>
      </c>
      <c r="BU62" s="316"/>
      <c r="BV62" s="171" t="s">
        <v>563</v>
      </c>
      <c r="BW62" s="171"/>
      <c r="BX62" s="168" t="n">
        <f aca="false">'2-ToM-Components'!O62</f>
        <v>0</v>
      </c>
      <c r="BY62" s="171"/>
      <c r="BZ62" s="171"/>
      <c r="CA62" s="319"/>
      <c r="CB62" s="319"/>
      <c r="CC62" s="301" t="n">
        <f aca="false">J62</f>
        <v>0</v>
      </c>
      <c r="CD62" s="312"/>
      <c r="CE62" s="312"/>
      <c r="CF62" s="312"/>
      <c r="CG62" s="301" t="n">
        <f aca="false">R62</f>
        <v>0</v>
      </c>
      <c r="CH62" s="313"/>
      <c r="CI62" s="169" t="n">
        <f aca="false">W62</f>
        <v>0</v>
      </c>
      <c r="CJ62" s="319"/>
      <c r="CK62" s="319"/>
      <c r="CL62" s="319"/>
      <c r="CM62" s="319"/>
      <c r="CN62" s="301" t="n">
        <f aca="false">J62</f>
        <v>0</v>
      </c>
      <c r="CO62" s="314"/>
      <c r="CP62" s="314"/>
      <c r="CQ62" s="314"/>
      <c r="CR62" s="301" t="n">
        <f aca="false">R62</f>
        <v>0</v>
      </c>
      <c r="CS62" s="315"/>
      <c r="CT62" s="169" t="n">
        <f aca="false">W62</f>
        <v>0</v>
      </c>
      <c r="CU62" s="308" t="s">
        <v>480</v>
      </c>
      <c r="CV62" s="316"/>
      <c r="CW62" s="171" t="s">
        <v>577</v>
      </c>
      <c r="CX62" s="171"/>
      <c r="CY62" s="171" t="s">
        <v>579</v>
      </c>
      <c r="CZ62" s="319"/>
      <c r="DA62" s="319" t="s">
        <v>580</v>
      </c>
      <c r="DB62" s="319"/>
      <c r="DC62" s="301" t="n">
        <f aca="false">J62</f>
        <v>0</v>
      </c>
      <c r="DD62" s="314"/>
      <c r="DE62" s="314"/>
      <c r="DF62" s="301" t="n">
        <f aca="false">R62</f>
        <v>0</v>
      </c>
      <c r="DG62" s="315"/>
      <c r="DH62" s="169" t="n">
        <f aca="false">W62</f>
        <v>0</v>
      </c>
      <c r="DI62" s="301" t="n">
        <f aca="false">'3-ToM-Motion Safety'!P62</f>
        <v>0</v>
      </c>
      <c r="DJ62" s="301" t="n">
        <f aca="false">'3-ToM-Motion Safety'!AB62</f>
        <v>0</v>
      </c>
      <c r="DK62" s="301" t="n">
        <f aca="false">'3-ToM-Motion Safety'!AN62</f>
        <v>0</v>
      </c>
      <c r="DL62" s="320"/>
      <c r="DN62" s="321"/>
      <c r="DO62" s="322" t="n">
        <f aca="false">IF(AG62="MOT_1",X62,0)</f>
        <v>0</v>
      </c>
      <c r="DP62" s="322" t="n">
        <f aca="false">IF(AG62="MOT_2",X62,0)</f>
        <v>0</v>
      </c>
      <c r="DQ62" s="322" t="n">
        <f aca="false">IF(AG62="MOT_3",X62,0)</f>
        <v>0</v>
      </c>
      <c r="DR62" s="323" t="n">
        <f aca="false">IF(AR62="SENS_2",X62,0)</f>
        <v>0</v>
      </c>
      <c r="DS62" s="323" t="n">
        <f aca="false">IF(BD62="ENC_1",X62,0)+IF(BP62="ENC_1",X62,0)</f>
        <v>0</v>
      </c>
      <c r="DT62" s="323" t="n">
        <f aca="false">IF(BD62="RES_1",X62,0)+IF(BP62="RES_1",X62,0)</f>
        <v>0</v>
      </c>
      <c r="DU62" s="323" t="n">
        <f aca="false">IF(BD62="POT_1",X62,0)+IF(BP62="POT_1",X62,0)</f>
        <v>0</v>
      </c>
      <c r="DV62" s="323" t="n">
        <f aca="false">IF(CF62="SWI_1",X62,0)+IF(CP62="SWI_1",X62,0)</f>
        <v>0</v>
      </c>
      <c r="DW62" s="322" t="n">
        <f aca="false">IF(CF62="SWI_2",X62,0)+IF(CP62="SWI_2",X62,0)</f>
        <v>0</v>
      </c>
      <c r="DX62" s="322" t="n">
        <f aca="false">IF(DE62="BRK_1",X62,0)</f>
        <v>0</v>
      </c>
    </row>
    <row r="63" customFormat="false" ht="30" hidden="false" customHeight="true" outlineLevel="0" collapsed="false">
      <c r="A63" s="167" t="n">
        <f aca="false">'[3]1-ToM-Requirements'!A38</f>
        <v>32</v>
      </c>
      <c r="B63" s="301" t="str">
        <f aca="false">'[3]1-ToM-Requirements'!B38</f>
        <v>SEL2 Robot / Vertical</v>
      </c>
      <c r="C63" s="301" t="str">
        <f aca="false">'[3]1-ToM-Requirements'!C38</f>
        <v>SG2Rb:MC-LinZ-01</v>
      </c>
      <c r="D63" s="169" t="str">
        <f aca="false">'[3]1-ToM-Requirements'!E38</f>
        <v>Mirror Adjustment Robot (SEL2)</v>
      </c>
      <c r="E63" s="302"/>
      <c r="F63" s="303"/>
      <c r="G63" s="172"/>
      <c r="H63" s="304"/>
      <c r="I63" s="304"/>
      <c r="J63" s="304"/>
      <c r="K63" s="304"/>
      <c r="L63" s="305"/>
      <c r="M63" s="306"/>
      <c r="N63" s="304"/>
      <c r="O63" s="304"/>
      <c r="P63" s="307"/>
      <c r="Q63" s="171"/>
      <c r="R63" s="171"/>
      <c r="S63" s="171"/>
      <c r="T63" s="308"/>
      <c r="U63" s="308"/>
      <c r="V63" s="308"/>
      <c r="W63" s="308"/>
      <c r="X63" s="309"/>
      <c r="Y63" s="310" t="n">
        <f aca="false">'2-ToM-Components'!F63</f>
        <v>0</v>
      </c>
      <c r="Z63" s="308"/>
      <c r="AA63" s="311"/>
      <c r="AB63" s="171"/>
      <c r="AC63" s="301" t="n">
        <f aca="false">'2-ToM-Components'!I63</f>
        <v>0</v>
      </c>
      <c r="AD63" s="119"/>
      <c r="AE63" s="301" t="n">
        <f aca="false">J63</f>
        <v>0</v>
      </c>
      <c r="AF63" s="312"/>
      <c r="AG63" s="312"/>
      <c r="AH63" s="301" t="n">
        <f aca="false">R63</f>
        <v>0</v>
      </c>
      <c r="AI63" s="313"/>
      <c r="AJ63" s="169" t="n">
        <f aca="false">W63</f>
        <v>0</v>
      </c>
      <c r="AK63" s="308" t="s">
        <v>448</v>
      </c>
      <c r="AL63" s="311" t="n">
        <v>2</v>
      </c>
      <c r="AM63" s="171" t="s">
        <v>596</v>
      </c>
      <c r="AN63" s="171" t="s">
        <v>551</v>
      </c>
      <c r="AO63" s="119"/>
      <c r="AP63" s="301" t="n">
        <f aca="false">J63</f>
        <v>0</v>
      </c>
      <c r="AQ63" s="314"/>
      <c r="AR63" s="314"/>
      <c r="AS63" s="301" t="n">
        <f aca="false">R63</f>
        <v>0</v>
      </c>
      <c r="AT63" s="315"/>
      <c r="AU63" s="169" t="n">
        <f aca="false">W63</f>
        <v>0</v>
      </c>
      <c r="AV63" s="301" t="n">
        <f aca="false">'2-ToM-Components'!S63</f>
        <v>0</v>
      </c>
      <c r="AW63" s="301" t="n">
        <f aca="false">'2-ToM-Components'!U63</f>
        <v>0</v>
      </c>
      <c r="AX63" s="308"/>
      <c r="AY63" s="316"/>
      <c r="AZ63" s="171"/>
      <c r="BA63" s="171"/>
      <c r="BB63" s="301" t="n">
        <f aca="false">J63</f>
        <v>0</v>
      </c>
      <c r="BC63" s="312"/>
      <c r="BD63" s="312"/>
      <c r="BE63" s="301" t="n">
        <f aca="false">R63</f>
        <v>0</v>
      </c>
      <c r="BF63" s="313"/>
      <c r="BG63" s="169" t="n">
        <f aca="false">W63</f>
        <v>0</v>
      </c>
      <c r="BH63" s="301" t="n">
        <f aca="false">'2-ToM-Components'!AD63</f>
        <v>0</v>
      </c>
      <c r="BI63" s="301" t="n">
        <f aca="false">'2-ToM-Components'!AF63</f>
        <v>0</v>
      </c>
      <c r="BJ63" s="317"/>
      <c r="BK63" s="318"/>
      <c r="BL63" s="319"/>
      <c r="BM63" s="319"/>
      <c r="BN63" s="301" t="n">
        <f aca="false">J63</f>
        <v>0</v>
      </c>
      <c r="BO63" s="314"/>
      <c r="BP63" s="314"/>
      <c r="BQ63" s="301" t="n">
        <f aca="false">R63</f>
        <v>0</v>
      </c>
      <c r="BR63" s="315"/>
      <c r="BS63" s="169" t="n">
        <f aca="false">W63</f>
        <v>0</v>
      </c>
      <c r="BT63" s="308" t="s">
        <v>449</v>
      </c>
      <c r="BU63" s="316"/>
      <c r="BV63" s="171" t="s">
        <v>563</v>
      </c>
      <c r="BW63" s="171"/>
      <c r="BX63" s="168" t="n">
        <f aca="false">'2-ToM-Components'!O63</f>
        <v>0</v>
      </c>
      <c r="BY63" s="171"/>
      <c r="BZ63" s="171"/>
      <c r="CA63" s="319"/>
      <c r="CB63" s="319"/>
      <c r="CC63" s="301" t="n">
        <f aca="false">J63</f>
        <v>0</v>
      </c>
      <c r="CD63" s="312"/>
      <c r="CE63" s="312"/>
      <c r="CF63" s="312"/>
      <c r="CG63" s="301" t="n">
        <f aca="false">R63</f>
        <v>0</v>
      </c>
      <c r="CH63" s="313"/>
      <c r="CI63" s="169" t="n">
        <f aca="false">W63</f>
        <v>0</v>
      </c>
      <c r="CJ63" s="319"/>
      <c r="CK63" s="319"/>
      <c r="CL63" s="319"/>
      <c r="CM63" s="319"/>
      <c r="CN63" s="301" t="n">
        <f aca="false">J63</f>
        <v>0</v>
      </c>
      <c r="CO63" s="314"/>
      <c r="CP63" s="314"/>
      <c r="CQ63" s="314"/>
      <c r="CR63" s="301" t="n">
        <f aca="false">R63</f>
        <v>0</v>
      </c>
      <c r="CS63" s="315"/>
      <c r="CT63" s="169" t="n">
        <f aca="false">W63</f>
        <v>0</v>
      </c>
      <c r="CU63" s="308" t="s">
        <v>480</v>
      </c>
      <c r="CV63" s="316"/>
      <c r="CW63" s="171" t="s">
        <v>577</v>
      </c>
      <c r="CX63" s="171"/>
      <c r="CY63" s="171" t="s">
        <v>579</v>
      </c>
      <c r="CZ63" s="319"/>
      <c r="DA63" s="319" t="s">
        <v>580</v>
      </c>
      <c r="DB63" s="319"/>
      <c r="DC63" s="301" t="n">
        <f aca="false">J63</f>
        <v>0</v>
      </c>
      <c r="DD63" s="314"/>
      <c r="DE63" s="314"/>
      <c r="DF63" s="301" t="n">
        <f aca="false">R63</f>
        <v>0</v>
      </c>
      <c r="DG63" s="315"/>
      <c r="DH63" s="169" t="n">
        <f aca="false">W63</f>
        <v>0</v>
      </c>
      <c r="DI63" s="301" t="n">
        <f aca="false">'3-ToM-Motion Safety'!P63</f>
        <v>0</v>
      </c>
      <c r="DJ63" s="301" t="n">
        <f aca="false">'3-ToM-Motion Safety'!AB63</f>
        <v>0</v>
      </c>
      <c r="DK63" s="301" t="n">
        <f aca="false">'3-ToM-Motion Safety'!AN63</f>
        <v>0</v>
      </c>
      <c r="DL63" s="320"/>
      <c r="DN63" s="321"/>
      <c r="DO63" s="322" t="n">
        <f aca="false">IF(AG63="MOT_1",X63,0)</f>
        <v>0</v>
      </c>
      <c r="DP63" s="322" t="n">
        <f aca="false">IF(AG63="MOT_2",X63,0)</f>
        <v>0</v>
      </c>
      <c r="DQ63" s="322" t="n">
        <f aca="false">IF(AG63="MOT_3",X63,0)</f>
        <v>0</v>
      </c>
      <c r="DR63" s="323" t="n">
        <f aca="false">IF(AR63="SENS_2",X63,0)</f>
        <v>0</v>
      </c>
      <c r="DS63" s="323" t="n">
        <f aca="false">IF(BD63="ENC_1",X63,0)+IF(BP63="ENC_1",X63,0)</f>
        <v>0</v>
      </c>
      <c r="DT63" s="323" t="n">
        <f aca="false">IF(BD63="RES_1",X63,0)+IF(BP63="RES_1",X63,0)</f>
        <v>0</v>
      </c>
      <c r="DU63" s="323" t="n">
        <f aca="false">IF(BD63="POT_1",X63,0)+IF(BP63="POT_1",X63,0)</f>
        <v>0</v>
      </c>
      <c r="DV63" s="323" t="n">
        <f aca="false">IF(CF63="SWI_1",X63,0)+IF(CP63="SWI_1",X63,0)</f>
        <v>0</v>
      </c>
      <c r="DW63" s="322" t="n">
        <f aca="false">IF(CF63="SWI_2",X63,0)+IF(CP63="SWI_2",X63,0)</f>
        <v>0</v>
      </c>
      <c r="DX63" s="322" t="n">
        <f aca="false">IF(DE63="BRK_1",X63,0)</f>
        <v>0</v>
      </c>
    </row>
    <row r="64" customFormat="false" ht="30" hidden="false" customHeight="true" outlineLevel="0" collapsed="false">
      <c r="A64" s="167" t="n">
        <f aca="false">'[3]1-ToM-Requirements'!A39</f>
        <v>33</v>
      </c>
      <c r="B64" s="301" t="str">
        <f aca="false">'[3]1-ToM-Requirements'!B39</f>
        <v>SEL2 Driver 1 / Approach</v>
      </c>
      <c r="C64" s="301" t="str">
        <f aca="false">'[3]1-ToM-Requirements'!C39</f>
        <v>SG2Rb:MC-LinY-01</v>
      </c>
      <c r="D64" s="169" t="str">
        <f aca="false">'[3]1-ToM-Requirements'!E39</f>
        <v>Mirror Adjustment Robot (SEL2)</v>
      </c>
      <c r="E64" s="302"/>
      <c r="F64" s="303"/>
      <c r="G64" s="172"/>
      <c r="H64" s="304"/>
      <c r="I64" s="304"/>
      <c r="J64" s="304"/>
      <c r="K64" s="304"/>
      <c r="L64" s="305"/>
      <c r="M64" s="306"/>
      <c r="N64" s="304"/>
      <c r="O64" s="304"/>
      <c r="P64" s="307"/>
      <c r="Q64" s="171"/>
      <c r="R64" s="171"/>
      <c r="S64" s="171"/>
      <c r="T64" s="308"/>
      <c r="U64" s="308"/>
      <c r="V64" s="308"/>
      <c r="W64" s="308"/>
      <c r="X64" s="309"/>
      <c r="Y64" s="310" t="n">
        <f aca="false">'2-ToM-Components'!F64</f>
        <v>0</v>
      </c>
      <c r="Z64" s="308"/>
      <c r="AA64" s="311"/>
      <c r="AB64" s="171"/>
      <c r="AC64" s="301" t="n">
        <f aca="false">'2-ToM-Components'!I64</f>
        <v>0</v>
      </c>
      <c r="AD64" s="119"/>
      <c r="AE64" s="301" t="n">
        <f aca="false">J64</f>
        <v>0</v>
      </c>
      <c r="AF64" s="312"/>
      <c r="AG64" s="312"/>
      <c r="AH64" s="301" t="n">
        <f aca="false">R64</f>
        <v>0</v>
      </c>
      <c r="AI64" s="313"/>
      <c r="AJ64" s="169" t="n">
        <f aca="false">W64</f>
        <v>0</v>
      </c>
      <c r="AK64" s="308" t="s">
        <v>448</v>
      </c>
      <c r="AL64" s="311" t="n">
        <v>2</v>
      </c>
      <c r="AM64" s="171" t="s">
        <v>597</v>
      </c>
      <c r="AN64" s="171" t="s">
        <v>551</v>
      </c>
      <c r="AO64" s="119"/>
      <c r="AP64" s="301" t="n">
        <f aca="false">J64</f>
        <v>0</v>
      </c>
      <c r="AQ64" s="314"/>
      <c r="AR64" s="314"/>
      <c r="AS64" s="301" t="n">
        <f aca="false">R64</f>
        <v>0</v>
      </c>
      <c r="AT64" s="315"/>
      <c r="AU64" s="169" t="n">
        <f aca="false">W64</f>
        <v>0</v>
      </c>
      <c r="AV64" s="301" t="n">
        <f aca="false">'2-ToM-Components'!S64</f>
        <v>0</v>
      </c>
      <c r="AW64" s="301" t="n">
        <f aca="false">'2-ToM-Components'!U64</f>
        <v>0</v>
      </c>
      <c r="AX64" s="308"/>
      <c r="AY64" s="316"/>
      <c r="AZ64" s="171"/>
      <c r="BA64" s="171"/>
      <c r="BB64" s="301" t="n">
        <f aca="false">J64</f>
        <v>0</v>
      </c>
      <c r="BC64" s="312"/>
      <c r="BD64" s="312"/>
      <c r="BE64" s="301" t="n">
        <f aca="false">R64</f>
        <v>0</v>
      </c>
      <c r="BF64" s="313"/>
      <c r="BG64" s="169" t="n">
        <f aca="false">W64</f>
        <v>0</v>
      </c>
      <c r="BH64" s="301" t="n">
        <f aca="false">'2-ToM-Components'!AD64</f>
        <v>0</v>
      </c>
      <c r="BI64" s="301" t="n">
        <f aca="false">'2-ToM-Components'!AF64</f>
        <v>0</v>
      </c>
      <c r="BJ64" s="317"/>
      <c r="BK64" s="318"/>
      <c r="BL64" s="319"/>
      <c r="BM64" s="319"/>
      <c r="BN64" s="301" t="n">
        <f aca="false">J64</f>
        <v>0</v>
      </c>
      <c r="BO64" s="314"/>
      <c r="BP64" s="314"/>
      <c r="BQ64" s="301" t="n">
        <f aca="false">R64</f>
        <v>0</v>
      </c>
      <c r="BR64" s="315"/>
      <c r="BS64" s="169" t="n">
        <f aca="false">W64</f>
        <v>0</v>
      </c>
      <c r="BT64" s="308" t="s">
        <v>449</v>
      </c>
      <c r="BU64" s="316"/>
      <c r="BV64" s="171" t="s">
        <v>563</v>
      </c>
      <c r="BW64" s="171"/>
      <c r="BX64" s="168" t="n">
        <f aca="false">'2-ToM-Components'!O64</f>
        <v>0</v>
      </c>
      <c r="BY64" s="171"/>
      <c r="BZ64" s="171"/>
      <c r="CA64" s="319"/>
      <c r="CB64" s="319"/>
      <c r="CC64" s="301" t="n">
        <f aca="false">J64</f>
        <v>0</v>
      </c>
      <c r="CD64" s="312"/>
      <c r="CE64" s="312"/>
      <c r="CF64" s="312"/>
      <c r="CG64" s="301" t="n">
        <f aca="false">R64</f>
        <v>0</v>
      </c>
      <c r="CH64" s="313"/>
      <c r="CI64" s="169" t="n">
        <f aca="false">W64</f>
        <v>0</v>
      </c>
      <c r="CJ64" s="319"/>
      <c r="CK64" s="319"/>
      <c r="CL64" s="319"/>
      <c r="CM64" s="319"/>
      <c r="CN64" s="301" t="n">
        <f aca="false">J64</f>
        <v>0</v>
      </c>
      <c r="CO64" s="314"/>
      <c r="CP64" s="314"/>
      <c r="CQ64" s="314"/>
      <c r="CR64" s="301" t="n">
        <f aca="false">R64</f>
        <v>0</v>
      </c>
      <c r="CS64" s="315"/>
      <c r="CT64" s="169" t="n">
        <f aca="false">W64</f>
        <v>0</v>
      </c>
      <c r="CU64" s="308" t="s">
        <v>480</v>
      </c>
      <c r="CV64" s="316"/>
      <c r="CW64" s="171" t="s">
        <v>577</v>
      </c>
      <c r="CX64" s="171"/>
      <c r="CY64" s="171" t="s">
        <v>579</v>
      </c>
      <c r="CZ64" s="319"/>
      <c r="DA64" s="319" t="s">
        <v>580</v>
      </c>
      <c r="DB64" s="319"/>
      <c r="DC64" s="301" t="n">
        <f aca="false">J64</f>
        <v>0</v>
      </c>
      <c r="DD64" s="314"/>
      <c r="DE64" s="314"/>
      <c r="DF64" s="301" t="n">
        <f aca="false">R64</f>
        <v>0</v>
      </c>
      <c r="DG64" s="315"/>
      <c r="DH64" s="169" t="n">
        <f aca="false">W64</f>
        <v>0</v>
      </c>
      <c r="DI64" s="301" t="n">
        <f aca="false">'3-ToM-Motion Safety'!P64</f>
        <v>0</v>
      </c>
      <c r="DJ64" s="301" t="n">
        <f aca="false">'3-ToM-Motion Safety'!AB64</f>
        <v>0</v>
      </c>
      <c r="DK64" s="301" t="n">
        <f aca="false">'3-ToM-Motion Safety'!AN64</f>
        <v>0</v>
      </c>
      <c r="DL64" s="320"/>
      <c r="DN64" s="321"/>
      <c r="DO64" s="322" t="n">
        <f aca="false">IF(AG64="MOT_1",X64,0)</f>
        <v>0</v>
      </c>
      <c r="DP64" s="322" t="n">
        <f aca="false">IF(AG64="MOT_2",X64,0)</f>
        <v>0</v>
      </c>
      <c r="DQ64" s="322" t="n">
        <f aca="false">IF(AG64="MOT_3",X64,0)</f>
        <v>0</v>
      </c>
      <c r="DR64" s="323" t="n">
        <f aca="false">IF(AR64="SENS_2",X64,0)</f>
        <v>0</v>
      </c>
      <c r="DS64" s="323" t="n">
        <f aca="false">IF(BD64="ENC_1",X64,0)+IF(BP64="ENC_1",X64,0)</f>
        <v>0</v>
      </c>
      <c r="DT64" s="323" t="n">
        <f aca="false">IF(BD64="RES_1",X64,0)+IF(BP64="RES_1",X64,0)</f>
        <v>0</v>
      </c>
      <c r="DU64" s="323" t="n">
        <f aca="false">IF(BD64="POT_1",X64,0)+IF(BP64="POT_1",X64,0)</f>
        <v>0</v>
      </c>
      <c r="DV64" s="323" t="n">
        <f aca="false">IF(CF64="SWI_1",X64,0)+IF(CP64="SWI_1",X64,0)</f>
        <v>0</v>
      </c>
      <c r="DW64" s="322" t="n">
        <f aca="false">IF(CF64="SWI_2",X64,0)+IF(CP64="SWI_2",X64,0)</f>
        <v>0</v>
      </c>
      <c r="DX64" s="322" t="n">
        <f aca="false">IF(DE64="BRK_1",X64,0)</f>
        <v>0</v>
      </c>
    </row>
    <row r="65" customFormat="false" ht="30" hidden="false" customHeight="true" outlineLevel="0" collapsed="false">
      <c r="A65" s="167" t="n">
        <f aca="false">'[3]1-ToM-Requirements'!A40</f>
        <v>34</v>
      </c>
      <c r="B65" s="301" t="str">
        <f aca="false">'[3]1-ToM-Requirements'!B40</f>
        <v>SEL2 Driver 1 / Adjust</v>
      </c>
      <c r="C65" s="301" t="str">
        <f aca="false">'[3]1-ToM-Requirements'!C40</f>
        <v>SG2Rb:MC-RotY-01</v>
      </c>
      <c r="D65" s="169" t="str">
        <f aca="false">'[3]1-ToM-Requirements'!E40</f>
        <v>Mirror Adjustment Robot (SEL2)</v>
      </c>
      <c r="E65" s="302"/>
      <c r="F65" s="303"/>
      <c r="G65" s="172"/>
      <c r="H65" s="304"/>
      <c r="I65" s="304"/>
      <c r="J65" s="304"/>
      <c r="K65" s="304"/>
      <c r="L65" s="305"/>
      <c r="M65" s="306"/>
      <c r="N65" s="304"/>
      <c r="O65" s="304"/>
      <c r="P65" s="307"/>
      <c r="Q65" s="171"/>
      <c r="R65" s="171"/>
      <c r="S65" s="171"/>
      <c r="T65" s="308"/>
      <c r="U65" s="308"/>
      <c r="V65" s="308"/>
      <c r="W65" s="308"/>
      <c r="X65" s="309"/>
      <c r="Y65" s="310" t="n">
        <f aca="false">'2-ToM-Components'!F65</f>
        <v>0</v>
      </c>
      <c r="Z65" s="308"/>
      <c r="AA65" s="311"/>
      <c r="AB65" s="171"/>
      <c r="AC65" s="301" t="n">
        <f aca="false">'2-ToM-Components'!I65</f>
        <v>0</v>
      </c>
      <c r="AD65" s="119"/>
      <c r="AE65" s="301" t="n">
        <f aca="false">J65</f>
        <v>0</v>
      </c>
      <c r="AF65" s="312"/>
      <c r="AG65" s="312"/>
      <c r="AH65" s="301" t="n">
        <f aca="false">R65</f>
        <v>0</v>
      </c>
      <c r="AI65" s="313"/>
      <c r="AJ65" s="169" t="n">
        <f aca="false">W65</f>
        <v>0</v>
      </c>
      <c r="AK65" s="308" t="s">
        <v>448</v>
      </c>
      <c r="AL65" s="311" t="n">
        <v>3</v>
      </c>
      <c r="AM65" s="171" t="s">
        <v>371</v>
      </c>
      <c r="AN65" s="171" t="s">
        <v>551</v>
      </c>
      <c r="AO65" s="119"/>
      <c r="AP65" s="301" t="n">
        <f aca="false">J65</f>
        <v>0</v>
      </c>
      <c r="AQ65" s="314"/>
      <c r="AR65" s="314"/>
      <c r="AS65" s="301" t="n">
        <f aca="false">R65</f>
        <v>0</v>
      </c>
      <c r="AT65" s="315"/>
      <c r="AU65" s="169" t="n">
        <f aca="false">W65</f>
        <v>0</v>
      </c>
      <c r="AV65" s="301" t="n">
        <f aca="false">'2-ToM-Components'!S65</f>
        <v>0</v>
      </c>
      <c r="AW65" s="301" t="n">
        <f aca="false">'2-ToM-Components'!U65</f>
        <v>0</v>
      </c>
      <c r="AX65" s="308"/>
      <c r="AY65" s="316"/>
      <c r="AZ65" s="171"/>
      <c r="BA65" s="171"/>
      <c r="BB65" s="301" t="n">
        <f aca="false">J65</f>
        <v>0</v>
      </c>
      <c r="BC65" s="312"/>
      <c r="BD65" s="312"/>
      <c r="BE65" s="301" t="n">
        <f aca="false">R65</f>
        <v>0</v>
      </c>
      <c r="BF65" s="313"/>
      <c r="BG65" s="169" t="n">
        <f aca="false">W65</f>
        <v>0</v>
      </c>
      <c r="BH65" s="301" t="n">
        <f aca="false">'2-ToM-Components'!AD65</f>
        <v>0</v>
      </c>
      <c r="BI65" s="301" t="n">
        <f aca="false">'2-ToM-Components'!AF65</f>
        <v>0</v>
      </c>
      <c r="BJ65" s="317"/>
      <c r="BK65" s="318"/>
      <c r="BL65" s="319"/>
      <c r="BM65" s="319"/>
      <c r="BN65" s="301" t="n">
        <f aca="false">J65</f>
        <v>0</v>
      </c>
      <c r="BO65" s="314"/>
      <c r="BP65" s="314"/>
      <c r="BQ65" s="301" t="n">
        <f aca="false">R65</f>
        <v>0</v>
      </c>
      <c r="BR65" s="315"/>
      <c r="BS65" s="169" t="n">
        <f aca="false">W65</f>
        <v>0</v>
      </c>
      <c r="BT65" s="308" t="s">
        <v>449</v>
      </c>
      <c r="BU65" s="316"/>
      <c r="BV65" s="171" t="s">
        <v>563</v>
      </c>
      <c r="BW65" s="171"/>
      <c r="BX65" s="168" t="n">
        <f aca="false">'2-ToM-Components'!O65</f>
        <v>0</v>
      </c>
      <c r="BY65" s="171"/>
      <c r="BZ65" s="171"/>
      <c r="CA65" s="319"/>
      <c r="CB65" s="319"/>
      <c r="CC65" s="301" t="n">
        <f aca="false">J65</f>
        <v>0</v>
      </c>
      <c r="CD65" s="312"/>
      <c r="CE65" s="312"/>
      <c r="CF65" s="312"/>
      <c r="CG65" s="301" t="n">
        <f aca="false">R65</f>
        <v>0</v>
      </c>
      <c r="CH65" s="313"/>
      <c r="CI65" s="169" t="n">
        <f aca="false">W65</f>
        <v>0</v>
      </c>
      <c r="CJ65" s="319"/>
      <c r="CK65" s="319"/>
      <c r="CL65" s="319"/>
      <c r="CM65" s="319"/>
      <c r="CN65" s="301" t="n">
        <f aca="false">J65</f>
        <v>0</v>
      </c>
      <c r="CO65" s="314"/>
      <c r="CP65" s="314"/>
      <c r="CQ65" s="314"/>
      <c r="CR65" s="301" t="n">
        <f aca="false">R65</f>
        <v>0</v>
      </c>
      <c r="CS65" s="315"/>
      <c r="CT65" s="169" t="n">
        <f aca="false">W65</f>
        <v>0</v>
      </c>
      <c r="CU65" s="308" t="s">
        <v>480</v>
      </c>
      <c r="CV65" s="316"/>
      <c r="CW65" s="171" t="s">
        <v>577</v>
      </c>
      <c r="CX65" s="171"/>
      <c r="CY65" s="171" t="s">
        <v>579</v>
      </c>
      <c r="CZ65" s="319"/>
      <c r="DA65" s="319" t="s">
        <v>580</v>
      </c>
      <c r="DB65" s="319"/>
      <c r="DC65" s="301" t="n">
        <f aca="false">J65</f>
        <v>0</v>
      </c>
      <c r="DD65" s="314"/>
      <c r="DE65" s="314"/>
      <c r="DF65" s="301" t="n">
        <f aca="false">R65</f>
        <v>0</v>
      </c>
      <c r="DG65" s="315"/>
      <c r="DH65" s="169" t="n">
        <f aca="false">W65</f>
        <v>0</v>
      </c>
      <c r="DI65" s="301" t="n">
        <f aca="false">'3-ToM-Motion Safety'!P65</f>
        <v>0</v>
      </c>
      <c r="DJ65" s="301" t="n">
        <f aca="false">'3-ToM-Motion Safety'!AB65</f>
        <v>0</v>
      </c>
      <c r="DK65" s="301" t="n">
        <f aca="false">'3-ToM-Motion Safety'!AN65</f>
        <v>0</v>
      </c>
      <c r="DL65" s="320"/>
      <c r="DN65" s="321"/>
      <c r="DO65" s="322" t="n">
        <f aca="false">IF(AG65="MOT_1",X65,0)</f>
        <v>0</v>
      </c>
      <c r="DP65" s="322" t="n">
        <f aca="false">IF(AG65="MOT_2",X65,0)</f>
        <v>0</v>
      </c>
      <c r="DQ65" s="322" t="n">
        <f aca="false">IF(AG65="MOT_3",X65,0)</f>
        <v>0</v>
      </c>
      <c r="DR65" s="323" t="n">
        <f aca="false">IF(AR65="SENS_2",X65,0)</f>
        <v>0</v>
      </c>
      <c r="DS65" s="323" t="n">
        <f aca="false">IF(BD65="ENC_1",X65,0)+IF(BP65="ENC_1",X65,0)</f>
        <v>0</v>
      </c>
      <c r="DT65" s="323" t="n">
        <f aca="false">IF(BD65="RES_1",X65,0)+IF(BP65="RES_1",X65,0)</f>
        <v>0</v>
      </c>
      <c r="DU65" s="323" t="n">
        <f aca="false">IF(BD65="POT_1",X65,0)+IF(BP65="POT_1",X65,0)</f>
        <v>0</v>
      </c>
      <c r="DV65" s="323" t="n">
        <f aca="false">IF(CF65="SWI_1",X65,0)+IF(CP65="SWI_1",X65,0)</f>
        <v>0</v>
      </c>
      <c r="DW65" s="322" t="n">
        <f aca="false">IF(CF65="SWI_2",X65,0)+IF(CP65="SWI_2",X65,0)</f>
        <v>0</v>
      </c>
      <c r="DX65" s="322" t="n">
        <f aca="false">IF(DE65="BRK_1",X65,0)</f>
        <v>0</v>
      </c>
    </row>
    <row r="66" customFormat="false" ht="30" hidden="false" customHeight="true" outlineLevel="0" collapsed="false">
      <c r="A66" s="167" t="n">
        <f aca="false">'[3]1-ToM-Requirements'!A41</f>
        <v>35</v>
      </c>
      <c r="B66" s="301" t="str">
        <f aca="false">'[3]1-ToM-Requirements'!B41</f>
        <v>SEL2 Driver 2 / Approach</v>
      </c>
      <c r="C66" s="301" t="str">
        <f aca="false">'[3]1-ToM-Requirements'!C41</f>
        <v>SG2Rb:MC-LinY-02</v>
      </c>
      <c r="D66" s="169" t="str">
        <f aca="false">'[3]1-ToM-Requirements'!E41</f>
        <v>Mirror Adjustment Robot (SEL2)</v>
      </c>
      <c r="E66" s="302"/>
      <c r="F66" s="303"/>
      <c r="G66" s="172"/>
      <c r="H66" s="304"/>
      <c r="I66" s="304"/>
      <c r="J66" s="304"/>
      <c r="K66" s="304"/>
      <c r="L66" s="305"/>
      <c r="M66" s="306"/>
      <c r="N66" s="304"/>
      <c r="O66" s="304"/>
      <c r="P66" s="307"/>
      <c r="Q66" s="171"/>
      <c r="R66" s="171"/>
      <c r="S66" s="171"/>
      <c r="T66" s="308"/>
      <c r="U66" s="308"/>
      <c r="V66" s="308"/>
      <c r="W66" s="308"/>
      <c r="X66" s="309"/>
      <c r="Y66" s="310" t="n">
        <f aca="false">'2-ToM-Components'!F66</f>
        <v>0</v>
      </c>
      <c r="Z66" s="308"/>
      <c r="AA66" s="311"/>
      <c r="AB66" s="171"/>
      <c r="AC66" s="301" t="n">
        <f aca="false">'2-ToM-Components'!I66</f>
        <v>0</v>
      </c>
      <c r="AD66" s="119"/>
      <c r="AE66" s="301" t="n">
        <f aca="false">J66</f>
        <v>0</v>
      </c>
      <c r="AF66" s="312"/>
      <c r="AG66" s="312"/>
      <c r="AH66" s="301" t="n">
        <f aca="false">R66</f>
        <v>0</v>
      </c>
      <c r="AI66" s="313"/>
      <c r="AJ66" s="169" t="n">
        <f aca="false">W66</f>
        <v>0</v>
      </c>
      <c r="AK66" s="308" t="s">
        <v>448</v>
      </c>
      <c r="AL66" s="311" t="n">
        <v>3</v>
      </c>
      <c r="AM66" s="171" t="s">
        <v>595</v>
      </c>
      <c r="AN66" s="171" t="s">
        <v>551</v>
      </c>
      <c r="AO66" s="119"/>
      <c r="AP66" s="301" t="n">
        <f aca="false">J66</f>
        <v>0</v>
      </c>
      <c r="AQ66" s="314"/>
      <c r="AR66" s="314"/>
      <c r="AS66" s="301" t="n">
        <f aca="false">R66</f>
        <v>0</v>
      </c>
      <c r="AT66" s="315"/>
      <c r="AU66" s="169" t="n">
        <f aca="false">W66</f>
        <v>0</v>
      </c>
      <c r="AV66" s="301" t="n">
        <f aca="false">'2-ToM-Components'!S66</f>
        <v>0</v>
      </c>
      <c r="AW66" s="301" t="n">
        <f aca="false">'2-ToM-Components'!U66</f>
        <v>0</v>
      </c>
      <c r="AX66" s="308"/>
      <c r="AY66" s="316"/>
      <c r="AZ66" s="171"/>
      <c r="BA66" s="171"/>
      <c r="BB66" s="301" t="n">
        <f aca="false">J66</f>
        <v>0</v>
      </c>
      <c r="BC66" s="312"/>
      <c r="BD66" s="312"/>
      <c r="BE66" s="301" t="n">
        <f aca="false">R66</f>
        <v>0</v>
      </c>
      <c r="BF66" s="313"/>
      <c r="BG66" s="169" t="n">
        <f aca="false">W66</f>
        <v>0</v>
      </c>
      <c r="BH66" s="301" t="n">
        <f aca="false">'2-ToM-Components'!AD66</f>
        <v>0</v>
      </c>
      <c r="BI66" s="301" t="n">
        <f aca="false">'2-ToM-Components'!AF66</f>
        <v>0</v>
      </c>
      <c r="BJ66" s="317"/>
      <c r="BK66" s="318"/>
      <c r="BL66" s="319"/>
      <c r="BM66" s="319"/>
      <c r="BN66" s="301" t="n">
        <f aca="false">J66</f>
        <v>0</v>
      </c>
      <c r="BO66" s="314"/>
      <c r="BP66" s="314"/>
      <c r="BQ66" s="301" t="n">
        <f aca="false">R66</f>
        <v>0</v>
      </c>
      <c r="BR66" s="315"/>
      <c r="BS66" s="169" t="n">
        <f aca="false">W66</f>
        <v>0</v>
      </c>
      <c r="BT66" s="308" t="s">
        <v>449</v>
      </c>
      <c r="BU66" s="316"/>
      <c r="BV66" s="171" t="s">
        <v>563</v>
      </c>
      <c r="BW66" s="171"/>
      <c r="BX66" s="168" t="n">
        <f aca="false">'2-ToM-Components'!O66</f>
        <v>0</v>
      </c>
      <c r="BY66" s="171"/>
      <c r="BZ66" s="171"/>
      <c r="CA66" s="319"/>
      <c r="CB66" s="319"/>
      <c r="CC66" s="301" t="n">
        <f aca="false">J66</f>
        <v>0</v>
      </c>
      <c r="CD66" s="312"/>
      <c r="CE66" s="312"/>
      <c r="CF66" s="312"/>
      <c r="CG66" s="301" t="n">
        <f aca="false">R66</f>
        <v>0</v>
      </c>
      <c r="CH66" s="313"/>
      <c r="CI66" s="169" t="n">
        <f aca="false">W66</f>
        <v>0</v>
      </c>
      <c r="CJ66" s="319"/>
      <c r="CK66" s="319"/>
      <c r="CL66" s="319"/>
      <c r="CM66" s="319"/>
      <c r="CN66" s="301" t="n">
        <f aca="false">J66</f>
        <v>0</v>
      </c>
      <c r="CO66" s="314"/>
      <c r="CP66" s="314"/>
      <c r="CQ66" s="314"/>
      <c r="CR66" s="301" t="n">
        <f aca="false">R66</f>
        <v>0</v>
      </c>
      <c r="CS66" s="315"/>
      <c r="CT66" s="169" t="n">
        <f aca="false">W66</f>
        <v>0</v>
      </c>
      <c r="CU66" s="308" t="s">
        <v>480</v>
      </c>
      <c r="CV66" s="316"/>
      <c r="CW66" s="171" t="s">
        <v>577</v>
      </c>
      <c r="CX66" s="171"/>
      <c r="CY66" s="171" t="s">
        <v>579</v>
      </c>
      <c r="CZ66" s="319"/>
      <c r="DA66" s="319" t="s">
        <v>580</v>
      </c>
      <c r="DB66" s="319"/>
      <c r="DC66" s="301" t="n">
        <f aca="false">J66</f>
        <v>0</v>
      </c>
      <c r="DD66" s="314"/>
      <c r="DE66" s="314"/>
      <c r="DF66" s="301" t="n">
        <f aca="false">R66</f>
        <v>0</v>
      </c>
      <c r="DG66" s="315"/>
      <c r="DH66" s="169" t="n">
        <f aca="false">W66</f>
        <v>0</v>
      </c>
      <c r="DI66" s="301" t="n">
        <f aca="false">'3-ToM-Motion Safety'!P66</f>
        <v>0</v>
      </c>
      <c r="DJ66" s="301" t="n">
        <f aca="false">'3-ToM-Motion Safety'!AB66</f>
        <v>0</v>
      </c>
      <c r="DK66" s="301" t="n">
        <f aca="false">'3-ToM-Motion Safety'!AN66</f>
        <v>0</v>
      </c>
      <c r="DL66" s="320"/>
      <c r="DN66" s="321"/>
      <c r="DO66" s="322" t="n">
        <f aca="false">IF(AG66="MOT_1",X66,0)</f>
        <v>0</v>
      </c>
      <c r="DP66" s="322" t="n">
        <f aca="false">IF(AG66="MOT_2",X66,0)</f>
        <v>0</v>
      </c>
      <c r="DQ66" s="322" t="n">
        <f aca="false">IF(AG66="MOT_3",X66,0)</f>
        <v>0</v>
      </c>
      <c r="DR66" s="323" t="n">
        <f aca="false">IF(AR66="SENS_2",X66,0)</f>
        <v>0</v>
      </c>
      <c r="DS66" s="323" t="n">
        <f aca="false">IF(BD66="ENC_1",X66,0)+IF(BP66="ENC_1",X66,0)</f>
        <v>0</v>
      </c>
      <c r="DT66" s="323" t="n">
        <f aca="false">IF(BD66="RES_1",X66,0)+IF(BP66="RES_1",X66,0)</f>
        <v>0</v>
      </c>
      <c r="DU66" s="323" t="n">
        <f aca="false">IF(BD66="POT_1",X66,0)+IF(BP66="POT_1",X66,0)</f>
        <v>0</v>
      </c>
      <c r="DV66" s="323" t="n">
        <f aca="false">IF(CF66="SWI_1",X66,0)+IF(CP66="SWI_1",X66,0)</f>
        <v>0</v>
      </c>
      <c r="DW66" s="322" t="n">
        <f aca="false">IF(CF66="SWI_2",X66,0)+IF(CP66="SWI_2",X66,0)</f>
        <v>0</v>
      </c>
      <c r="DX66" s="322" t="n">
        <f aca="false">IF(DE66="BRK_1",X66,0)</f>
        <v>0</v>
      </c>
    </row>
    <row r="67" customFormat="false" ht="30" hidden="false" customHeight="true" outlineLevel="0" collapsed="false">
      <c r="A67" s="167" t="n">
        <f aca="false">'[3]1-ToM-Requirements'!A42</f>
        <v>36</v>
      </c>
      <c r="B67" s="301" t="str">
        <f aca="false">'[3]1-ToM-Requirements'!B42</f>
        <v>SEL2 Driver 2 / Adjust</v>
      </c>
      <c r="C67" s="301" t="str">
        <f aca="false">'[3]1-ToM-Requirements'!C42</f>
        <v>SG2Rb:MC-RotY-02</v>
      </c>
      <c r="D67" s="169" t="str">
        <f aca="false">'[3]1-ToM-Requirements'!E42</f>
        <v>Mirror Adjustment Robot (SEL2)</v>
      </c>
      <c r="E67" s="302"/>
      <c r="F67" s="303"/>
      <c r="G67" s="172"/>
      <c r="H67" s="304"/>
      <c r="I67" s="304"/>
      <c r="J67" s="304"/>
      <c r="K67" s="304"/>
      <c r="L67" s="305"/>
      <c r="M67" s="306"/>
      <c r="N67" s="304"/>
      <c r="O67" s="304"/>
      <c r="P67" s="307"/>
      <c r="Q67" s="171"/>
      <c r="R67" s="171"/>
      <c r="S67" s="171"/>
      <c r="T67" s="308"/>
      <c r="U67" s="308"/>
      <c r="V67" s="308"/>
      <c r="W67" s="308"/>
      <c r="X67" s="309"/>
      <c r="Y67" s="310" t="n">
        <f aca="false">'2-ToM-Components'!F67</f>
        <v>0</v>
      </c>
      <c r="Z67" s="308"/>
      <c r="AA67" s="311"/>
      <c r="AB67" s="171"/>
      <c r="AC67" s="301" t="n">
        <f aca="false">'2-ToM-Components'!I67</f>
        <v>0</v>
      </c>
      <c r="AD67" s="119"/>
      <c r="AE67" s="301" t="n">
        <f aca="false">J67</f>
        <v>0</v>
      </c>
      <c r="AF67" s="312"/>
      <c r="AG67" s="312"/>
      <c r="AH67" s="301" t="n">
        <f aca="false">R67</f>
        <v>0</v>
      </c>
      <c r="AI67" s="313"/>
      <c r="AJ67" s="169" t="n">
        <f aca="false">W67</f>
        <v>0</v>
      </c>
      <c r="AK67" s="308" t="s">
        <v>448</v>
      </c>
      <c r="AL67" s="311" t="n">
        <v>3</v>
      </c>
      <c r="AM67" s="171" t="s">
        <v>596</v>
      </c>
      <c r="AN67" s="171" t="s">
        <v>551</v>
      </c>
      <c r="AO67" s="119"/>
      <c r="AP67" s="301" t="n">
        <f aca="false">J67</f>
        <v>0</v>
      </c>
      <c r="AQ67" s="314"/>
      <c r="AR67" s="314"/>
      <c r="AS67" s="301" t="n">
        <f aca="false">R67</f>
        <v>0</v>
      </c>
      <c r="AT67" s="315"/>
      <c r="AU67" s="169" t="n">
        <f aca="false">W67</f>
        <v>0</v>
      </c>
      <c r="AV67" s="301" t="n">
        <f aca="false">'2-ToM-Components'!S67</f>
        <v>0</v>
      </c>
      <c r="AW67" s="301" t="n">
        <f aca="false">'2-ToM-Components'!U67</f>
        <v>0</v>
      </c>
      <c r="AX67" s="308"/>
      <c r="AY67" s="316"/>
      <c r="AZ67" s="171"/>
      <c r="BA67" s="171"/>
      <c r="BB67" s="301" t="n">
        <f aca="false">J67</f>
        <v>0</v>
      </c>
      <c r="BC67" s="312"/>
      <c r="BD67" s="312"/>
      <c r="BE67" s="301" t="n">
        <f aca="false">R67</f>
        <v>0</v>
      </c>
      <c r="BF67" s="313"/>
      <c r="BG67" s="169" t="n">
        <f aca="false">W67</f>
        <v>0</v>
      </c>
      <c r="BH67" s="301" t="n">
        <f aca="false">'2-ToM-Components'!AD67</f>
        <v>0</v>
      </c>
      <c r="BI67" s="301" t="n">
        <f aca="false">'2-ToM-Components'!AF67</f>
        <v>0</v>
      </c>
      <c r="BJ67" s="317"/>
      <c r="BK67" s="318"/>
      <c r="BL67" s="319"/>
      <c r="BM67" s="319"/>
      <c r="BN67" s="301" t="n">
        <f aca="false">J67</f>
        <v>0</v>
      </c>
      <c r="BO67" s="314"/>
      <c r="BP67" s="314"/>
      <c r="BQ67" s="301" t="n">
        <f aca="false">R67</f>
        <v>0</v>
      </c>
      <c r="BR67" s="315"/>
      <c r="BS67" s="169" t="n">
        <f aca="false">W67</f>
        <v>0</v>
      </c>
      <c r="BT67" s="308" t="s">
        <v>449</v>
      </c>
      <c r="BU67" s="316"/>
      <c r="BV67" s="171" t="s">
        <v>563</v>
      </c>
      <c r="BW67" s="171"/>
      <c r="BX67" s="168" t="n">
        <f aca="false">'2-ToM-Components'!O67</f>
        <v>0</v>
      </c>
      <c r="BY67" s="171"/>
      <c r="BZ67" s="171"/>
      <c r="CA67" s="319"/>
      <c r="CB67" s="319"/>
      <c r="CC67" s="301" t="n">
        <f aca="false">J67</f>
        <v>0</v>
      </c>
      <c r="CD67" s="312"/>
      <c r="CE67" s="312"/>
      <c r="CF67" s="312"/>
      <c r="CG67" s="301" t="n">
        <f aca="false">R67</f>
        <v>0</v>
      </c>
      <c r="CH67" s="313"/>
      <c r="CI67" s="169" t="n">
        <f aca="false">W67</f>
        <v>0</v>
      </c>
      <c r="CJ67" s="319"/>
      <c r="CK67" s="319"/>
      <c r="CL67" s="319"/>
      <c r="CM67" s="319"/>
      <c r="CN67" s="301" t="n">
        <f aca="false">J67</f>
        <v>0</v>
      </c>
      <c r="CO67" s="314"/>
      <c r="CP67" s="314"/>
      <c r="CQ67" s="314"/>
      <c r="CR67" s="301" t="n">
        <f aca="false">R67</f>
        <v>0</v>
      </c>
      <c r="CS67" s="315"/>
      <c r="CT67" s="169" t="n">
        <f aca="false">W67</f>
        <v>0</v>
      </c>
      <c r="CU67" s="308" t="s">
        <v>480</v>
      </c>
      <c r="CV67" s="316"/>
      <c r="CW67" s="171" t="s">
        <v>577</v>
      </c>
      <c r="CX67" s="171"/>
      <c r="CY67" s="171" t="s">
        <v>579</v>
      </c>
      <c r="CZ67" s="319"/>
      <c r="DA67" s="319" t="s">
        <v>580</v>
      </c>
      <c r="DB67" s="319"/>
      <c r="DC67" s="301" t="n">
        <f aca="false">J67</f>
        <v>0</v>
      </c>
      <c r="DD67" s="314"/>
      <c r="DE67" s="314"/>
      <c r="DF67" s="301" t="n">
        <f aca="false">R67</f>
        <v>0</v>
      </c>
      <c r="DG67" s="315"/>
      <c r="DH67" s="169" t="n">
        <f aca="false">W67</f>
        <v>0</v>
      </c>
      <c r="DI67" s="301" t="n">
        <f aca="false">'3-ToM-Motion Safety'!P67</f>
        <v>0</v>
      </c>
      <c r="DJ67" s="301" t="n">
        <f aca="false">'3-ToM-Motion Safety'!AB67</f>
        <v>0</v>
      </c>
      <c r="DK67" s="301" t="n">
        <f aca="false">'3-ToM-Motion Safety'!AN67</f>
        <v>0</v>
      </c>
      <c r="DL67" s="320"/>
      <c r="DN67" s="321"/>
      <c r="DO67" s="322" t="n">
        <f aca="false">IF(AG67="MOT_1",X67,0)</f>
        <v>0</v>
      </c>
      <c r="DP67" s="322" t="n">
        <f aca="false">IF(AG67="MOT_2",X67,0)</f>
        <v>0</v>
      </c>
      <c r="DQ67" s="322" t="n">
        <f aca="false">IF(AG67="MOT_3",X67,0)</f>
        <v>0</v>
      </c>
      <c r="DR67" s="323" t="n">
        <f aca="false">IF(AR67="SENS_2",X67,0)</f>
        <v>0</v>
      </c>
      <c r="DS67" s="323" t="n">
        <f aca="false">IF(BD67="ENC_1",X67,0)+IF(BP67="ENC_1",X67,0)</f>
        <v>0</v>
      </c>
      <c r="DT67" s="323" t="n">
        <f aca="false">IF(BD67="RES_1",X67,0)+IF(BP67="RES_1",X67,0)</f>
        <v>0</v>
      </c>
      <c r="DU67" s="323" t="n">
        <f aca="false">IF(BD67="POT_1",X67,0)+IF(BP67="POT_1",X67,0)</f>
        <v>0</v>
      </c>
      <c r="DV67" s="323" t="n">
        <f aca="false">IF(CF67="SWI_1",X67,0)+IF(CP67="SWI_1",X67,0)</f>
        <v>0</v>
      </c>
      <c r="DW67" s="322" t="n">
        <f aca="false">IF(CF67="SWI_2",X67,0)+IF(CP67="SWI_2",X67,0)</f>
        <v>0</v>
      </c>
      <c r="DX67" s="322" t="n">
        <f aca="false">IF(DE67="BRK_1",X67,0)</f>
        <v>0</v>
      </c>
    </row>
    <row r="68" customFormat="false" ht="30" hidden="false" customHeight="true" outlineLevel="0" collapsed="false">
      <c r="A68" s="167" t="n">
        <f aca="false">'[3]1-ToM-Requirements'!A44</f>
        <v>38</v>
      </c>
      <c r="B68" s="301" t="str">
        <f aca="false">'[3]1-ToM-Requirements'!B44</f>
        <v>SEL2 Cart / Approach</v>
      </c>
      <c r="C68" s="301" t="str">
        <f aca="false">'[3]1-ToM-Requirements'!C44</f>
        <v>SG2Ct:MC-RotZ-01</v>
      </c>
      <c r="D68" s="169" t="str">
        <f aca="false">'[3]1-ToM-Requirements'!E44</f>
        <v>Mirror Measurement Cart (SEL2)</v>
      </c>
      <c r="E68" s="302"/>
      <c r="F68" s="303"/>
      <c r="G68" s="172"/>
      <c r="H68" s="304"/>
      <c r="I68" s="304"/>
      <c r="J68" s="304"/>
      <c r="K68" s="304"/>
      <c r="L68" s="305"/>
      <c r="M68" s="306"/>
      <c r="N68" s="304"/>
      <c r="O68" s="304"/>
      <c r="P68" s="307"/>
      <c r="Q68" s="171"/>
      <c r="R68" s="171"/>
      <c r="S68" s="171"/>
      <c r="T68" s="308"/>
      <c r="U68" s="308"/>
      <c r="V68" s="308"/>
      <c r="W68" s="308"/>
      <c r="X68" s="309"/>
      <c r="Y68" s="310" t="n">
        <f aca="false">'2-ToM-Components'!F68</f>
        <v>0</v>
      </c>
      <c r="Z68" s="308"/>
      <c r="AA68" s="311"/>
      <c r="AB68" s="171"/>
      <c r="AC68" s="301" t="n">
        <f aca="false">'2-ToM-Components'!I68</f>
        <v>0</v>
      </c>
      <c r="AD68" s="119"/>
      <c r="AE68" s="301" t="n">
        <f aca="false">J68</f>
        <v>0</v>
      </c>
      <c r="AF68" s="312"/>
      <c r="AG68" s="312"/>
      <c r="AH68" s="301" t="n">
        <f aca="false">R68</f>
        <v>0</v>
      </c>
      <c r="AI68" s="313"/>
      <c r="AJ68" s="169" t="n">
        <f aca="false">W68</f>
        <v>0</v>
      </c>
      <c r="AK68" s="308" t="s">
        <v>448</v>
      </c>
      <c r="AL68" s="311" t="n">
        <v>3</v>
      </c>
      <c r="AM68" s="171" t="s">
        <v>597</v>
      </c>
      <c r="AN68" s="171" t="s">
        <v>551</v>
      </c>
      <c r="AO68" s="119"/>
      <c r="AP68" s="301" t="n">
        <f aca="false">J68</f>
        <v>0</v>
      </c>
      <c r="AQ68" s="314"/>
      <c r="AR68" s="314"/>
      <c r="AS68" s="301" t="n">
        <f aca="false">R68</f>
        <v>0</v>
      </c>
      <c r="AT68" s="315"/>
      <c r="AU68" s="169" t="n">
        <f aca="false">W68</f>
        <v>0</v>
      </c>
      <c r="AV68" s="301" t="n">
        <f aca="false">'2-ToM-Components'!S68</f>
        <v>0</v>
      </c>
      <c r="AW68" s="301" t="n">
        <f aca="false">'2-ToM-Components'!U68</f>
        <v>0</v>
      </c>
      <c r="AX68" s="308"/>
      <c r="AY68" s="316"/>
      <c r="AZ68" s="171"/>
      <c r="BA68" s="171"/>
      <c r="BB68" s="301" t="n">
        <f aca="false">J68</f>
        <v>0</v>
      </c>
      <c r="BC68" s="312"/>
      <c r="BD68" s="312"/>
      <c r="BE68" s="301" t="n">
        <f aca="false">R68</f>
        <v>0</v>
      </c>
      <c r="BF68" s="313"/>
      <c r="BG68" s="169" t="n">
        <f aca="false">W68</f>
        <v>0</v>
      </c>
      <c r="BH68" s="301" t="n">
        <f aca="false">'2-ToM-Components'!AD68</f>
        <v>0</v>
      </c>
      <c r="BI68" s="301" t="n">
        <f aca="false">'2-ToM-Components'!AF68</f>
        <v>0</v>
      </c>
      <c r="BJ68" s="317"/>
      <c r="BK68" s="318"/>
      <c r="BL68" s="319"/>
      <c r="BM68" s="319"/>
      <c r="BN68" s="301" t="n">
        <f aca="false">J68</f>
        <v>0</v>
      </c>
      <c r="BO68" s="314"/>
      <c r="BP68" s="314"/>
      <c r="BQ68" s="301" t="n">
        <f aca="false">R68</f>
        <v>0</v>
      </c>
      <c r="BR68" s="315"/>
      <c r="BS68" s="169" t="n">
        <f aca="false">W68</f>
        <v>0</v>
      </c>
      <c r="BT68" s="308" t="s">
        <v>449</v>
      </c>
      <c r="BU68" s="316"/>
      <c r="BV68" s="171" t="s">
        <v>563</v>
      </c>
      <c r="BW68" s="171"/>
      <c r="BX68" s="168" t="n">
        <f aca="false">'2-ToM-Components'!O68</f>
        <v>0</v>
      </c>
      <c r="BY68" s="171"/>
      <c r="BZ68" s="171"/>
      <c r="CA68" s="319"/>
      <c r="CB68" s="319"/>
      <c r="CC68" s="301" t="n">
        <f aca="false">J68</f>
        <v>0</v>
      </c>
      <c r="CD68" s="312"/>
      <c r="CE68" s="312"/>
      <c r="CF68" s="312"/>
      <c r="CG68" s="301" t="n">
        <f aca="false">R68</f>
        <v>0</v>
      </c>
      <c r="CH68" s="313"/>
      <c r="CI68" s="169" t="n">
        <f aca="false">W68</f>
        <v>0</v>
      </c>
      <c r="CJ68" s="319"/>
      <c r="CK68" s="319"/>
      <c r="CL68" s="319"/>
      <c r="CM68" s="319"/>
      <c r="CN68" s="301" t="n">
        <f aca="false">J68</f>
        <v>0</v>
      </c>
      <c r="CO68" s="314"/>
      <c r="CP68" s="314"/>
      <c r="CQ68" s="314"/>
      <c r="CR68" s="301" t="n">
        <f aca="false">R68</f>
        <v>0</v>
      </c>
      <c r="CS68" s="315"/>
      <c r="CT68" s="169" t="n">
        <f aca="false">W68</f>
        <v>0</v>
      </c>
      <c r="CU68" s="308" t="s">
        <v>480</v>
      </c>
      <c r="CV68" s="316"/>
      <c r="CW68" s="171" t="s">
        <v>577</v>
      </c>
      <c r="CX68" s="171"/>
      <c r="CY68" s="171" t="s">
        <v>579</v>
      </c>
      <c r="CZ68" s="319"/>
      <c r="DA68" s="319" t="s">
        <v>580</v>
      </c>
      <c r="DB68" s="319"/>
      <c r="DC68" s="301" t="n">
        <f aca="false">J68</f>
        <v>0</v>
      </c>
      <c r="DD68" s="314"/>
      <c r="DE68" s="314"/>
      <c r="DF68" s="301" t="n">
        <f aca="false">R68</f>
        <v>0</v>
      </c>
      <c r="DG68" s="315"/>
      <c r="DH68" s="169" t="n">
        <f aca="false">W68</f>
        <v>0</v>
      </c>
      <c r="DI68" s="301" t="n">
        <f aca="false">'3-ToM-Motion Safety'!P68</f>
        <v>0</v>
      </c>
      <c r="DJ68" s="301" t="n">
        <f aca="false">'3-ToM-Motion Safety'!AB68</f>
        <v>0</v>
      </c>
      <c r="DK68" s="301" t="n">
        <f aca="false">'3-ToM-Motion Safety'!AN68</f>
        <v>0</v>
      </c>
      <c r="DL68" s="320"/>
      <c r="DN68" s="321"/>
      <c r="DO68" s="322" t="n">
        <f aca="false">IF(AG68="MOT_1",X68,0)</f>
        <v>0</v>
      </c>
      <c r="DP68" s="322" t="n">
        <f aca="false">IF(AG68="MOT_2",X68,0)</f>
        <v>0</v>
      </c>
      <c r="DQ68" s="322" t="n">
        <f aca="false">IF(AG68="MOT_3",X68,0)</f>
        <v>0</v>
      </c>
      <c r="DR68" s="323" t="n">
        <f aca="false">IF(AR68="SENS_2",X68,0)</f>
        <v>0</v>
      </c>
      <c r="DS68" s="323" t="n">
        <f aca="false">IF(BD68="ENC_1",X68,0)+IF(BP68="ENC_1",X68,0)</f>
        <v>0</v>
      </c>
      <c r="DT68" s="323" t="n">
        <f aca="false">IF(BD68="RES_1",X68,0)+IF(BP68="RES_1",X68,0)</f>
        <v>0</v>
      </c>
      <c r="DU68" s="323" t="n">
        <f aca="false">IF(BD68="POT_1",X68,0)+IF(BP68="POT_1",X68,0)</f>
        <v>0</v>
      </c>
      <c r="DV68" s="323" t="n">
        <f aca="false">IF(CF68="SWI_1",X68,0)+IF(CP68="SWI_1",X68,0)</f>
        <v>0</v>
      </c>
      <c r="DW68" s="322" t="n">
        <f aca="false">IF(CF68="SWI_2",X68,0)+IF(CP68="SWI_2",X68,0)</f>
        <v>0</v>
      </c>
      <c r="DX68" s="322" t="n">
        <f aca="false">IF(DE68="BRK_1",X68,0)</f>
        <v>0</v>
      </c>
    </row>
    <row r="69" customFormat="false" ht="30" hidden="false" customHeight="true" outlineLevel="0" collapsed="false">
      <c r="A69" s="279"/>
      <c r="B69" s="280"/>
      <c r="C69" s="280"/>
      <c r="D69" s="284"/>
      <c r="E69" s="279"/>
      <c r="F69" s="281"/>
      <c r="G69" s="282"/>
      <c r="H69" s="304"/>
      <c r="I69" s="304"/>
      <c r="J69" s="304"/>
      <c r="K69" s="304"/>
      <c r="L69" s="305"/>
      <c r="M69" s="306"/>
      <c r="N69" s="304"/>
      <c r="O69" s="304"/>
      <c r="P69" s="307"/>
      <c r="Q69" s="171"/>
      <c r="R69" s="171"/>
      <c r="S69" s="171"/>
      <c r="T69" s="308"/>
      <c r="U69" s="308"/>
      <c r="V69" s="308"/>
      <c r="W69" s="308"/>
      <c r="X69" s="309"/>
      <c r="Y69" s="310" t="n">
        <f aca="false">'2-ToM-Components'!F69</f>
        <v>0</v>
      </c>
      <c r="Z69" s="308"/>
      <c r="AA69" s="311"/>
      <c r="AB69" s="171"/>
      <c r="AC69" s="301" t="n">
        <f aca="false">'2-ToM-Components'!I69</f>
        <v>0</v>
      </c>
      <c r="AD69" s="119"/>
      <c r="AE69" s="301" t="n">
        <f aca="false">J69</f>
        <v>0</v>
      </c>
      <c r="AF69" s="312"/>
      <c r="AG69" s="312"/>
      <c r="AH69" s="301" t="n">
        <f aca="false">R69</f>
        <v>0</v>
      </c>
      <c r="AI69" s="313"/>
      <c r="AJ69" s="169" t="n">
        <f aca="false">W69</f>
        <v>0</v>
      </c>
      <c r="AK69" s="285"/>
      <c r="AL69" s="285"/>
      <c r="AM69" s="289"/>
      <c r="AN69" s="282"/>
      <c r="AO69" s="119"/>
      <c r="AP69" s="301" t="n">
        <f aca="false">J69</f>
        <v>0</v>
      </c>
      <c r="AQ69" s="314"/>
      <c r="AR69" s="314"/>
      <c r="AS69" s="301" t="n">
        <f aca="false">R69</f>
        <v>0</v>
      </c>
      <c r="AT69" s="315"/>
      <c r="AU69" s="169" t="n">
        <f aca="false">W69</f>
        <v>0</v>
      </c>
      <c r="AV69" s="301" t="n">
        <f aca="false">'2-ToM-Components'!S69</f>
        <v>0</v>
      </c>
      <c r="AW69" s="301" t="n">
        <f aca="false">'2-ToM-Components'!U69</f>
        <v>0</v>
      </c>
      <c r="AX69" s="308"/>
      <c r="AY69" s="316"/>
      <c r="AZ69" s="171"/>
      <c r="BA69" s="171"/>
      <c r="BB69" s="301" t="n">
        <f aca="false">J69</f>
        <v>0</v>
      </c>
      <c r="BC69" s="312"/>
      <c r="BD69" s="312"/>
      <c r="BE69" s="301" t="n">
        <f aca="false">R69</f>
        <v>0</v>
      </c>
      <c r="BF69" s="313"/>
      <c r="BG69" s="169" t="n">
        <f aca="false">W69</f>
        <v>0</v>
      </c>
      <c r="BH69" s="301" t="n">
        <f aca="false">'2-ToM-Components'!AD69</f>
        <v>0</v>
      </c>
      <c r="BI69" s="301" t="n">
        <f aca="false">'2-ToM-Components'!AF69</f>
        <v>0</v>
      </c>
      <c r="BJ69" s="317"/>
      <c r="BK69" s="318"/>
      <c r="BL69" s="319"/>
      <c r="BM69" s="319"/>
      <c r="BN69" s="301" t="n">
        <f aca="false">J69</f>
        <v>0</v>
      </c>
      <c r="BO69" s="314"/>
      <c r="BP69" s="314"/>
      <c r="BQ69" s="301" t="n">
        <f aca="false">R69</f>
        <v>0</v>
      </c>
      <c r="BR69" s="315"/>
      <c r="BS69" s="169" t="n">
        <f aca="false">W69</f>
        <v>0</v>
      </c>
      <c r="BT69" s="308" t="s">
        <v>449</v>
      </c>
      <c r="BU69" s="316"/>
      <c r="BV69" s="171" t="s">
        <v>563</v>
      </c>
      <c r="BW69" s="171"/>
      <c r="BX69" s="168" t="n">
        <f aca="false">'2-ToM-Components'!O69</f>
        <v>0</v>
      </c>
      <c r="BY69" s="171"/>
      <c r="BZ69" s="171"/>
      <c r="CA69" s="319"/>
      <c r="CB69" s="319"/>
      <c r="CC69" s="301" t="n">
        <f aca="false">J69</f>
        <v>0</v>
      </c>
      <c r="CD69" s="312"/>
      <c r="CE69" s="312"/>
      <c r="CF69" s="312"/>
      <c r="CG69" s="301" t="n">
        <f aca="false">R69</f>
        <v>0</v>
      </c>
      <c r="CH69" s="313"/>
      <c r="CI69" s="169" t="n">
        <f aca="false">W69</f>
        <v>0</v>
      </c>
      <c r="CJ69" s="319"/>
      <c r="CK69" s="319"/>
      <c r="CL69" s="319"/>
      <c r="CM69" s="319"/>
      <c r="CN69" s="301" t="n">
        <f aca="false">J69</f>
        <v>0</v>
      </c>
      <c r="CO69" s="314"/>
      <c r="CP69" s="314"/>
      <c r="CQ69" s="314"/>
      <c r="CR69" s="301" t="n">
        <f aca="false">R69</f>
        <v>0</v>
      </c>
      <c r="CS69" s="315"/>
      <c r="CT69" s="169" t="n">
        <f aca="false">W69</f>
        <v>0</v>
      </c>
      <c r="CU69" s="308" t="s">
        <v>480</v>
      </c>
      <c r="CV69" s="316"/>
      <c r="CW69" s="171" t="s">
        <v>577</v>
      </c>
      <c r="CX69" s="171"/>
      <c r="CY69" s="171" t="s">
        <v>579</v>
      </c>
      <c r="CZ69" s="319"/>
      <c r="DA69" s="319" t="s">
        <v>580</v>
      </c>
      <c r="DB69" s="319"/>
      <c r="DC69" s="301" t="n">
        <f aca="false">J69</f>
        <v>0</v>
      </c>
      <c r="DD69" s="314"/>
      <c r="DE69" s="314"/>
      <c r="DF69" s="301" t="n">
        <f aca="false">R69</f>
        <v>0</v>
      </c>
      <c r="DG69" s="315"/>
      <c r="DH69" s="169" t="n">
        <f aca="false">W69</f>
        <v>0</v>
      </c>
      <c r="DI69" s="301" t="n">
        <f aca="false">'3-ToM-Motion Safety'!P69</f>
        <v>0</v>
      </c>
      <c r="DJ69" s="301" t="n">
        <f aca="false">'3-ToM-Motion Safety'!AB69</f>
        <v>0</v>
      </c>
      <c r="DK69" s="301" t="n">
        <f aca="false">'3-ToM-Motion Safety'!AN69</f>
        <v>0</v>
      </c>
      <c r="DL69" s="320"/>
      <c r="DN69" s="321"/>
      <c r="DO69" s="322" t="n">
        <f aca="false">IF(AG69="MOT_1",X69,0)</f>
        <v>0</v>
      </c>
      <c r="DP69" s="322" t="n">
        <f aca="false">IF(AG69="MOT_2",X69,0)</f>
        <v>0</v>
      </c>
      <c r="DQ69" s="322" t="n">
        <f aca="false">IF(AG69="MOT_3",X69,0)</f>
        <v>0</v>
      </c>
      <c r="DR69" s="323" t="n">
        <f aca="false">IF(AR69="SENS_2",X69,0)</f>
        <v>0</v>
      </c>
      <c r="DS69" s="323" t="n">
        <f aca="false">IF(BD69="ENC_1",X69,0)+IF(BP69="ENC_1",X69,0)</f>
        <v>0</v>
      </c>
      <c r="DT69" s="323" t="n">
        <f aca="false">IF(BD69="RES_1",X69,0)+IF(BP69="RES_1",X69,0)</f>
        <v>0</v>
      </c>
      <c r="DU69" s="323" t="n">
        <f aca="false">IF(BD69="POT_1",X69,0)+IF(BP69="POT_1",X69,0)</f>
        <v>0</v>
      </c>
      <c r="DV69" s="323" t="n">
        <f aca="false">IF(CF69="SWI_1",X69,0)+IF(CP69="SWI_1",X69,0)</f>
        <v>0</v>
      </c>
      <c r="DW69" s="322" t="n">
        <f aca="false">IF(CF69="SWI_2",X69,0)+IF(CP69="SWI_2",X69,0)</f>
        <v>0</v>
      </c>
      <c r="DX69" s="322" t="n">
        <f aca="false">IF(DE69="BRK_1",X69,0)</f>
        <v>0</v>
      </c>
    </row>
    <row r="70" customFormat="false" ht="30" hidden="false" customHeight="true" outlineLevel="0" collapsed="false">
      <c r="A70" s="167" t="n">
        <f aca="false">'[3]1-ToM-Requirements'!A50</f>
        <v>44</v>
      </c>
      <c r="B70" s="301" t="str">
        <f aca="false">'[3]1-ToM-Requirements'!B50</f>
        <v>Sample Table - Pneumatic Coupling</v>
      </c>
      <c r="C70" s="301" t="str">
        <f aca="false">'[3]1-ToM-Requirements'!C50</f>
        <v>SpCpl:MC-Pne-01</v>
      </c>
      <c r="D70" s="169" t="str">
        <f aca="false">'[3]1-ToM-Requirements'!E50</f>
        <v>Sample Support Structure on Air Pads</v>
      </c>
      <c r="E70" s="302" t="n">
        <v>5</v>
      </c>
      <c r="F70" s="303"/>
      <c r="G70" s="172" t="s">
        <v>620</v>
      </c>
      <c r="H70" s="304"/>
      <c r="I70" s="304"/>
      <c r="J70" s="304"/>
      <c r="K70" s="304"/>
      <c r="L70" s="305"/>
      <c r="M70" s="306"/>
      <c r="N70" s="304"/>
      <c r="O70" s="304"/>
      <c r="P70" s="307"/>
      <c r="Q70" s="171"/>
      <c r="R70" s="171"/>
      <c r="S70" s="171"/>
      <c r="T70" s="308"/>
      <c r="U70" s="308"/>
      <c r="V70" s="308"/>
      <c r="W70" s="308"/>
      <c r="X70" s="309"/>
      <c r="Y70" s="310" t="n">
        <f aca="false">'2-ToM-Components'!F84</f>
        <v>0</v>
      </c>
      <c r="Z70" s="308"/>
      <c r="AA70" s="311"/>
      <c r="AB70" s="171"/>
      <c r="AC70" s="301" t="n">
        <f aca="false">'2-ToM-Components'!I84</f>
        <v>0</v>
      </c>
      <c r="AD70" s="119"/>
      <c r="AE70" s="301" t="n">
        <f aca="false">J70</f>
        <v>0</v>
      </c>
      <c r="AF70" s="312"/>
      <c r="AG70" s="312"/>
      <c r="AH70" s="301" t="n">
        <f aca="false">R70</f>
        <v>0</v>
      </c>
      <c r="AI70" s="313"/>
      <c r="AJ70" s="169" t="n">
        <f aca="false">W70</f>
        <v>0</v>
      </c>
      <c r="AK70" s="330"/>
      <c r="AL70" s="311"/>
      <c r="AM70" s="171"/>
      <c r="AN70" s="171"/>
      <c r="AO70" s="119"/>
      <c r="AP70" s="301" t="n">
        <f aca="false">J70</f>
        <v>0</v>
      </c>
      <c r="AQ70" s="314"/>
      <c r="AR70" s="314"/>
      <c r="AS70" s="301" t="n">
        <f aca="false">R70</f>
        <v>0</v>
      </c>
      <c r="AT70" s="315"/>
      <c r="AU70" s="169" t="n">
        <f aca="false">W70</f>
        <v>0</v>
      </c>
      <c r="AV70" s="301" t="n">
        <f aca="false">'2-ToM-Components'!S84</f>
        <v>0</v>
      </c>
      <c r="AW70" s="301" t="n">
        <f aca="false">'2-ToM-Components'!U84</f>
        <v>0</v>
      </c>
      <c r="AX70" s="308"/>
      <c r="AY70" s="316"/>
      <c r="AZ70" s="171"/>
      <c r="BA70" s="171"/>
      <c r="BB70" s="301" t="n">
        <f aca="false">J70</f>
        <v>0</v>
      </c>
      <c r="BC70" s="312"/>
      <c r="BD70" s="312"/>
      <c r="BE70" s="301" t="n">
        <f aca="false">R70</f>
        <v>0</v>
      </c>
      <c r="BF70" s="313"/>
      <c r="BG70" s="169" t="n">
        <f aca="false">W70</f>
        <v>0</v>
      </c>
      <c r="BH70" s="301" t="n">
        <f aca="false">'2-ToM-Components'!AD84</f>
        <v>0</v>
      </c>
      <c r="BI70" s="301" t="n">
        <f aca="false">'2-ToM-Components'!AF84</f>
        <v>0</v>
      </c>
      <c r="BJ70" s="317"/>
      <c r="BK70" s="318"/>
      <c r="BL70" s="319"/>
      <c r="BM70" s="319"/>
      <c r="BN70" s="301" t="n">
        <f aca="false">J70</f>
        <v>0</v>
      </c>
      <c r="BO70" s="314"/>
      <c r="BP70" s="314"/>
      <c r="BQ70" s="301" t="n">
        <f aca="false">R70</f>
        <v>0</v>
      </c>
      <c r="BR70" s="315"/>
      <c r="BS70" s="169" t="n">
        <f aca="false">W70</f>
        <v>0</v>
      </c>
      <c r="BT70" s="308" t="s">
        <v>449</v>
      </c>
      <c r="BU70" s="316"/>
      <c r="BV70" s="171" t="s">
        <v>563</v>
      </c>
      <c r="BW70" s="171"/>
      <c r="BX70" s="168" t="n">
        <f aca="false">'2-ToM-Components'!O84</f>
        <v>0</v>
      </c>
      <c r="BY70" s="171"/>
      <c r="BZ70" s="171"/>
      <c r="CA70" s="319"/>
      <c r="CB70" s="319"/>
      <c r="CC70" s="301" t="n">
        <f aca="false">J70</f>
        <v>0</v>
      </c>
      <c r="CD70" s="312"/>
      <c r="CE70" s="312"/>
      <c r="CF70" s="312"/>
      <c r="CG70" s="301" t="n">
        <f aca="false">R70</f>
        <v>0</v>
      </c>
      <c r="CH70" s="313"/>
      <c r="CI70" s="169" t="n">
        <f aca="false">W70</f>
        <v>0</v>
      </c>
      <c r="CJ70" s="319"/>
      <c r="CK70" s="319"/>
      <c r="CL70" s="319"/>
      <c r="CM70" s="319"/>
      <c r="CN70" s="301" t="n">
        <f aca="false">J70</f>
        <v>0</v>
      </c>
      <c r="CO70" s="314"/>
      <c r="CP70" s="314"/>
      <c r="CQ70" s="314"/>
      <c r="CR70" s="301" t="n">
        <f aca="false">R70</f>
        <v>0</v>
      </c>
      <c r="CS70" s="315"/>
      <c r="CT70" s="169" t="n">
        <f aca="false">W70</f>
        <v>0</v>
      </c>
      <c r="CU70" s="308" t="s">
        <v>480</v>
      </c>
      <c r="CV70" s="316"/>
      <c r="CW70" s="171" t="s">
        <v>577</v>
      </c>
      <c r="CX70" s="171"/>
      <c r="CY70" s="171" t="s">
        <v>579</v>
      </c>
      <c r="CZ70" s="319"/>
      <c r="DA70" s="319" t="s">
        <v>580</v>
      </c>
      <c r="DB70" s="319"/>
      <c r="DC70" s="301" t="n">
        <f aca="false">J70</f>
        <v>0</v>
      </c>
      <c r="DD70" s="314"/>
      <c r="DE70" s="314"/>
      <c r="DF70" s="301" t="n">
        <f aca="false">R70</f>
        <v>0</v>
      </c>
      <c r="DG70" s="315"/>
      <c r="DH70" s="169" t="n">
        <f aca="false">W70</f>
        <v>0</v>
      </c>
      <c r="DI70" s="301" t="n">
        <f aca="false">'3-ToM-Motion Safety'!P84</f>
        <v>0</v>
      </c>
      <c r="DJ70" s="301" t="n">
        <f aca="false">'3-ToM-Motion Safety'!AB84</f>
        <v>0</v>
      </c>
      <c r="DK70" s="301" t="n">
        <f aca="false">'3-ToM-Motion Safety'!AN84</f>
        <v>0</v>
      </c>
      <c r="DL70" s="320"/>
      <c r="DN70" s="321"/>
      <c r="DO70" s="322" t="n">
        <f aca="false">IF(AG70="MOT_1",X70,0)</f>
        <v>0</v>
      </c>
      <c r="DP70" s="322" t="n">
        <f aca="false">IF(AG70="MOT_2",X70,0)</f>
        <v>0</v>
      </c>
      <c r="DQ70" s="322" t="n">
        <f aca="false">IF(AG70="MOT_3",X70,0)</f>
        <v>0</v>
      </c>
      <c r="DR70" s="323" t="n">
        <f aca="false">IF(AR70="SENS_2",X70,0)</f>
        <v>0</v>
      </c>
      <c r="DS70" s="323" t="n">
        <f aca="false">IF(BD70="ENC_1",X70,0)+IF(BP70="ENC_1",X70,0)</f>
        <v>0</v>
      </c>
      <c r="DT70" s="323" t="n">
        <f aca="false">IF(BD70="RES_1",X70,0)+IF(BP70="RES_1",X70,0)</f>
        <v>0</v>
      </c>
      <c r="DU70" s="323" t="n">
        <f aca="false">IF(BD70="POT_1",X70,0)+IF(BP70="POT_1",X70,0)</f>
        <v>0</v>
      </c>
      <c r="DV70" s="323" t="n">
        <f aca="false">IF(CF70="SWI_1",X70,0)+IF(CP70="SWI_1",X70,0)</f>
        <v>0</v>
      </c>
      <c r="DW70" s="322" t="n">
        <f aca="false">IF(CF70="SWI_2",X70,0)+IF(CP70="SWI_2",X70,0)</f>
        <v>0</v>
      </c>
      <c r="DX70" s="322" t="n">
        <f aca="false">IF(DE70="BRK_1",X70,0)</f>
        <v>0</v>
      </c>
    </row>
    <row r="71" customFormat="false" ht="30" hidden="false" customHeight="true" outlineLevel="0" collapsed="false">
      <c r="A71" s="167" t="n">
        <f aca="false">'[3]1-ToM-Requirements'!A54</f>
        <v>48</v>
      </c>
      <c r="B71" s="301" t="str">
        <f aca="false">'[3]1-ToM-Requirements'!B54</f>
        <v>Detector Arm - Pneumatic Coupling</v>
      </c>
      <c r="C71" s="301" t="str">
        <f aca="false">'[3]1-ToM-Requirements'!C54</f>
        <v>DtCpl:MC-Pne-01</v>
      </c>
      <c r="D71" s="169" t="str">
        <f aca="false">'[3]1-ToM-Requirements'!E54</f>
        <v>Detector Arm Support Structure on Air Pads</v>
      </c>
      <c r="E71" s="302"/>
      <c r="F71" s="303"/>
      <c r="G71" s="172"/>
      <c r="H71" s="304"/>
      <c r="I71" s="304"/>
      <c r="J71" s="304"/>
      <c r="K71" s="304"/>
      <c r="L71" s="305"/>
      <c r="M71" s="306"/>
      <c r="N71" s="304"/>
      <c r="O71" s="304"/>
      <c r="P71" s="307"/>
      <c r="Q71" s="171"/>
      <c r="R71" s="171"/>
      <c r="S71" s="171"/>
      <c r="T71" s="308"/>
      <c r="U71" s="308"/>
      <c r="V71" s="308"/>
      <c r="W71" s="308"/>
      <c r="X71" s="309"/>
      <c r="Y71" s="310" t="n">
        <f aca="false">'2-ToM-Components'!F85</f>
        <v>0</v>
      </c>
      <c r="Z71" s="308"/>
      <c r="AA71" s="311"/>
      <c r="AB71" s="171"/>
      <c r="AC71" s="301" t="n">
        <f aca="false">'2-ToM-Components'!I85</f>
        <v>0</v>
      </c>
      <c r="AD71" s="119"/>
      <c r="AE71" s="301" t="n">
        <f aca="false">J71</f>
        <v>0</v>
      </c>
      <c r="AF71" s="312"/>
      <c r="AG71" s="312"/>
      <c r="AH71" s="301" t="n">
        <f aca="false">R71</f>
        <v>0</v>
      </c>
      <c r="AI71" s="313"/>
      <c r="AJ71" s="169" t="n">
        <f aca="false">W71</f>
        <v>0</v>
      </c>
      <c r="AK71" s="330"/>
      <c r="AL71" s="311"/>
      <c r="AM71" s="171"/>
      <c r="AN71" s="171"/>
      <c r="AO71" s="119"/>
      <c r="AP71" s="301" t="n">
        <f aca="false">J71</f>
        <v>0</v>
      </c>
      <c r="AQ71" s="314"/>
      <c r="AR71" s="314"/>
      <c r="AS71" s="301" t="n">
        <f aca="false">R71</f>
        <v>0</v>
      </c>
      <c r="AT71" s="315"/>
      <c r="AU71" s="169" t="n">
        <f aca="false">W71</f>
        <v>0</v>
      </c>
      <c r="AV71" s="301" t="n">
        <f aca="false">'2-ToM-Components'!S85</f>
        <v>0</v>
      </c>
      <c r="AW71" s="301" t="n">
        <f aca="false">'2-ToM-Components'!U85</f>
        <v>0</v>
      </c>
      <c r="AX71" s="308"/>
      <c r="AY71" s="316"/>
      <c r="AZ71" s="171"/>
      <c r="BA71" s="171"/>
      <c r="BB71" s="301" t="n">
        <f aca="false">J71</f>
        <v>0</v>
      </c>
      <c r="BC71" s="312"/>
      <c r="BD71" s="312"/>
      <c r="BE71" s="301" t="n">
        <f aca="false">R71</f>
        <v>0</v>
      </c>
      <c r="BF71" s="313"/>
      <c r="BG71" s="169" t="n">
        <f aca="false">W71</f>
        <v>0</v>
      </c>
      <c r="BH71" s="301" t="n">
        <f aca="false">'2-ToM-Components'!AD85</f>
        <v>0</v>
      </c>
      <c r="BI71" s="301" t="n">
        <f aca="false">'2-ToM-Components'!AF85</f>
        <v>0</v>
      </c>
      <c r="BJ71" s="317"/>
      <c r="BK71" s="318"/>
      <c r="BL71" s="319"/>
      <c r="BM71" s="319"/>
      <c r="BN71" s="301" t="n">
        <f aca="false">J71</f>
        <v>0</v>
      </c>
      <c r="BO71" s="314"/>
      <c r="BP71" s="314"/>
      <c r="BQ71" s="301" t="n">
        <f aca="false">R71</f>
        <v>0</v>
      </c>
      <c r="BR71" s="315"/>
      <c r="BS71" s="169" t="n">
        <f aca="false">W71</f>
        <v>0</v>
      </c>
      <c r="BT71" s="308" t="s">
        <v>449</v>
      </c>
      <c r="BU71" s="316"/>
      <c r="BV71" s="171" t="s">
        <v>563</v>
      </c>
      <c r="BW71" s="171"/>
      <c r="BX71" s="168" t="n">
        <f aca="false">'2-ToM-Components'!O85</f>
        <v>0</v>
      </c>
      <c r="BY71" s="171"/>
      <c r="BZ71" s="171"/>
      <c r="CA71" s="319"/>
      <c r="CB71" s="319"/>
      <c r="CC71" s="301" t="n">
        <f aca="false">J71</f>
        <v>0</v>
      </c>
      <c r="CD71" s="312"/>
      <c r="CE71" s="312"/>
      <c r="CF71" s="312"/>
      <c r="CG71" s="301" t="n">
        <f aca="false">R71</f>
        <v>0</v>
      </c>
      <c r="CH71" s="313"/>
      <c r="CI71" s="169" t="n">
        <f aca="false">W71</f>
        <v>0</v>
      </c>
      <c r="CJ71" s="319"/>
      <c r="CK71" s="319"/>
      <c r="CL71" s="319"/>
      <c r="CM71" s="319"/>
      <c r="CN71" s="301" t="n">
        <f aca="false">J71</f>
        <v>0</v>
      </c>
      <c r="CO71" s="314"/>
      <c r="CP71" s="314"/>
      <c r="CQ71" s="314"/>
      <c r="CR71" s="301" t="n">
        <f aca="false">R71</f>
        <v>0</v>
      </c>
      <c r="CS71" s="315"/>
      <c r="CT71" s="169" t="n">
        <f aca="false">W71</f>
        <v>0</v>
      </c>
      <c r="CU71" s="308" t="s">
        <v>480</v>
      </c>
      <c r="CV71" s="316"/>
      <c r="CW71" s="171" t="s">
        <v>577</v>
      </c>
      <c r="CX71" s="171"/>
      <c r="CY71" s="171" t="s">
        <v>579</v>
      </c>
      <c r="CZ71" s="319"/>
      <c r="DA71" s="319" t="s">
        <v>580</v>
      </c>
      <c r="DB71" s="319"/>
      <c r="DC71" s="301" t="n">
        <f aca="false">J71</f>
        <v>0</v>
      </c>
      <c r="DD71" s="314"/>
      <c r="DE71" s="314"/>
      <c r="DF71" s="301" t="n">
        <f aca="false">R71</f>
        <v>0</v>
      </c>
      <c r="DG71" s="315"/>
      <c r="DH71" s="169" t="n">
        <f aca="false">W71</f>
        <v>0</v>
      </c>
      <c r="DI71" s="301" t="n">
        <f aca="false">'3-ToM-Motion Safety'!P85</f>
        <v>0</v>
      </c>
      <c r="DJ71" s="301" t="n">
        <f aca="false">'3-ToM-Motion Safety'!AB85</f>
        <v>0</v>
      </c>
      <c r="DK71" s="301" t="n">
        <f aca="false">'3-ToM-Motion Safety'!AN85</f>
        <v>0</v>
      </c>
      <c r="DL71" s="320"/>
      <c r="DN71" s="321"/>
      <c r="DO71" s="322" t="n">
        <f aca="false">IF(AG71="MOT_1",X71,0)</f>
        <v>0</v>
      </c>
      <c r="DP71" s="322" t="n">
        <f aca="false">IF(AG71="MOT_2",X71,0)</f>
        <v>0</v>
      </c>
      <c r="DQ71" s="322" t="n">
        <f aca="false">IF(AG71="MOT_3",X71,0)</f>
        <v>0</v>
      </c>
      <c r="DR71" s="323" t="n">
        <f aca="false">IF(AR71="SENS_2",X71,0)</f>
        <v>0</v>
      </c>
      <c r="DS71" s="323" t="n">
        <f aca="false">IF(BD71="ENC_1",X71,0)+IF(BP71="ENC_1",X71,0)</f>
        <v>0</v>
      </c>
      <c r="DT71" s="323" t="n">
        <f aca="false">IF(BD71="RES_1",X71,0)+IF(BP71="RES_1",X71,0)</f>
        <v>0</v>
      </c>
      <c r="DU71" s="323" t="n">
        <f aca="false">IF(BD71="POT_1",X71,0)+IF(BP71="POT_1",X71,0)</f>
        <v>0</v>
      </c>
      <c r="DV71" s="323" t="n">
        <f aca="false">IF(CF71="SWI_1",X71,0)+IF(CP71="SWI_1",X71,0)</f>
        <v>0</v>
      </c>
      <c r="DW71" s="322" t="n">
        <f aca="false">IF(CF71="SWI_2",X71,0)+IF(CP71="SWI_2",X71,0)</f>
        <v>0</v>
      </c>
      <c r="DX71" s="322" t="n">
        <f aca="false">IF(DE71="BRK_1",X71,0)</f>
        <v>0</v>
      </c>
    </row>
    <row r="72" customFormat="false" ht="30" hidden="false" customHeight="true" outlineLevel="0" collapsed="false">
      <c r="A72" s="167"/>
      <c r="B72" s="325" t="s">
        <v>622</v>
      </c>
      <c r="C72" s="301"/>
      <c r="D72" s="169"/>
      <c r="E72" s="302"/>
      <c r="F72" s="303"/>
      <c r="G72" s="172"/>
      <c r="H72" s="304"/>
      <c r="I72" s="304"/>
      <c r="J72" s="304"/>
      <c r="K72" s="304"/>
      <c r="L72" s="305"/>
      <c r="M72" s="306"/>
      <c r="N72" s="304"/>
      <c r="O72" s="304"/>
      <c r="P72" s="307"/>
      <c r="Q72" s="171"/>
      <c r="R72" s="171"/>
      <c r="S72" s="171"/>
      <c r="T72" s="308"/>
      <c r="U72" s="308"/>
      <c r="V72" s="308"/>
      <c r="W72" s="308"/>
      <c r="X72" s="309"/>
      <c r="Y72" s="310"/>
      <c r="Z72" s="308"/>
      <c r="AA72" s="311"/>
      <c r="AB72" s="171"/>
      <c r="AC72" s="301"/>
      <c r="AD72" s="119"/>
      <c r="AE72" s="301"/>
      <c r="AF72" s="312"/>
      <c r="AG72" s="312"/>
      <c r="AH72" s="301"/>
      <c r="AI72" s="313"/>
      <c r="AJ72" s="169"/>
      <c r="AK72" s="330"/>
      <c r="AL72" s="311"/>
      <c r="AM72" s="171"/>
      <c r="AN72" s="171"/>
      <c r="AO72" s="119"/>
      <c r="AP72" s="301"/>
      <c r="AQ72" s="314"/>
      <c r="AR72" s="314"/>
      <c r="AS72" s="301"/>
      <c r="AT72" s="315"/>
      <c r="AU72" s="169"/>
      <c r="AV72" s="301"/>
      <c r="AW72" s="301"/>
      <c r="AX72" s="308"/>
      <c r="AY72" s="316"/>
      <c r="AZ72" s="171"/>
      <c r="BA72" s="171"/>
      <c r="BB72" s="301"/>
      <c r="BC72" s="312"/>
      <c r="BD72" s="312"/>
      <c r="BE72" s="301"/>
      <c r="BF72" s="313"/>
      <c r="BG72" s="169"/>
      <c r="BH72" s="301"/>
      <c r="BI72" s="301"/>
      <c r="BJ72" s="317"/>
      <c r="BK72" s="318"/>
      <c r="BL72" s="319"/>
      <c r="BM72" s="319"/>
      <c r="BN72" s="301"/>
      <c r="BO72" s="314"/>
      <c r="BP72" s="314"/>
      <c r="BQ72" s="301"/>
      <c r="BR72" s="315"/>
      <c r="BS72" s="169"/>
      <c r="BT72" s="308"/>
      <c r="BU72" s="316"/>
      <c r="BV72" s="171"/>
      <c r="BW72" s="171"/>
      <c r="BX72" s="168"/>
      <c r="BY72" s="171"/>
      <c r="BZ72" s="171"/>
      <c r="CA72" s="319"/>
      <c r="CB72" s="319"/>
      <c r="CC72" s="301"/>
      <c r="CD72" s="312"/>
      <c r="CE72" s="312"/>
      <c r="CF72" s="312"/>
      <c r="CG72" s="301"/>
      <c r="CH72" s="313"/>
      <c r="CI72" s="169"/>
      <c r="CJ72" s="319"/>
      <c r="CK72" s="319"/>
      <c r="CL72" s="319"/>
      <c r="CM72" s="319"/>
      <c r="CN72" s="301"/>
      <c r="CO72" s="314"/>
      <c r="CP72" s="314"/>
      <c r="CQ72" s="314"/>
      <c r="CR72" s="301"/>
      <c r="CS72" s="315"/>
      <c r="CT72" s="169"/>
      <c r="CU72" s="308"/>
      <c r="CV72" s="316"/>
      <c r="CW72" s="171"/>
      <c r="CX72" s="171"/>
      <c r="CY72" s="171"/>
      <c r="CZ72" s="319"/>
      <c r="DA72" s="319"/>
      <c r="DB72" s="319"/>
      <c r="DC72" s="301"/>
      <c r="DD72" s="314"/>
      <c r="DE72" s="314"/>
      <c r="DF72" s="301"/>
      <c r="DG72" s="315"/>
      <c r="DH72" s="169"/>
      <c r="DI72" s="301"/>
      <c r="DJ72" s="301"/>
      <c r="DK72" s="301"/>
      <c r="DL72" s="320"/>
      <c r="DN72" s="321"/>
      <c r="DO72" s="322"/>
      <c r="DP72" s="322"/>
      <c r="DQ72" s="322"/>
      <c r="DR72" s="323"/>
      <c r="DS72" s="323"/>
      <c r="DT72" s="323"/>
      <c r="DU72" s="323"/>
      <c r="DV72" s="323"/>
      <c r="DW72" s="322"/>
      <c r="DX72" s="322"/>
    </row>
    <row r="73" customFormat="false" ht="30" hidden="false" customHeight="true" outlineLevel="0" collapsed="false">
      <c r="A73" s="167"/>
      <c r="B73" s="325" t="s">
        <v>623</v>
      </c>
      <c r="C73" s="301"/>
      <c r="D73" s="169"/>
      <c r="E73" s="302"/>
      <c r="F73" s="303"/>
      <c r="G73" s="172"/>
      <c r="H73" s="304"/>
      <c r="I73" s="304"/>
      <c r="J73" s="304"/>
      <c r="K73" s="304"/>
      <c r="L73" s="305"/>
      <c r="M73" s="306"/>
      <c r="N73" s="304"/>
      <c r="O73" s="304"/>
      <c r="P73" s="307"/>
      <c r="Q73" s="171"/>
      <c r="R73" s="171"/>
      <c r="S73" s="171"/>
      <c r="T73" s="308"/>
      <c r="U73" s="308"/>
      <c r="V73" s="308"/>
      <c r="W73" s="308"/>
      <c r="X73" s="309"/>
      <c r="Y73" s="310"/>
      <c r="Z73" s="308"/>
      <c r="AA73" s="311"/>
      <c r="AB73" s="171"/>
      <c r="AC73" s="301"/>
      <c r="AD73" s="119"/>
      <c r="AE73" s="301"/>
      <c r="AF73" s="312"/>
      <c r="AG73" s="312"/>
      <c r="AH73" s="301"/>
      <c r="AI73" s="313"/>
      <c r="AJ73" s="169"/>
      <c r="AK73" s="330"/>
      <c r="AL73" s="311"/>
      <c r="AM73" s="171"/>
      <c r="AN73" s="171"/>
      <c r="AO73" s="119"/>
      <c r="AP73" s="301"/>
      <c r="AQ73" s="314"/>
      <c r="AR73" s="314"/>
      <c r="AS73" s="301"/>
      <c r="AT73" s="315"/>
      <c r="AU73" s="169"/>
      <c r="AV73" s="301"/>
      <c r="AW73" s="301"/>
      <c r="AX73" s="308"/>
      <c r="AY73" s="316"/>
      <c r="AZ73" s="171"/>
      <c r="BA73" s="171"/>
      <c r="BB73" s="301"/>
      <c r="BC73" s="312"/>
      <c r="BD73" s="312"/>
      <c r="BE73" s="301"/>
      <c r="BF73" s="313"/>
      <c r="BG73" s="169"/>
      <c r="BH73" s="301"/>
      <c r="BI73" s="301"/>
      <c r="BJ73" s="317"/>
      <c r="BK73" s="318"/>
      <c r="BL73" s="319"/>
      <c r="BM73" s="319"/>
      <c r="BN73" s="301"/>
      <c r="BO73" s="314"/>
      <c r="BP73" s="314"/>
      <c r="BQ73" s="301"/>
      <c r="BR73" s="315"/>
      <c r="BS73" s="169"/>
      <c r="BT73" s="308"/>
      <c r="BU73" s="316"/>
      <c r="BV73" s="171"/>
      <c r="BW73" s="171"/>
      <c r="BX73" s="168"/>
      <c r="BY73" s="171"/>
      <c r="BZ73" s="171"/>
      <c r="CA73" s="319"/>
      <c r="CB73" s="319"/>
      <c r="CC73" s="301"/>
      <c r="CD73" s="312"/>
      <c r="CE73" s="312"/>
      <c r="CF73" s="312"/>
      <c r="CG73" s="301"/>
      <c r="CH73" s="313"/>
      <c r="CI73" s="169"/>
      <c r="CJ73" s="319"/>
      <c r="CK73" s="319"/>
      <c r="CL73" s="319"/>
      <c r="CM73" s="319"/>
      <c r="CN73" s="301"/>
      <c r="CO73" s="314"/>
      <c r="CP73" s="314"/>
      <c r="CQ73" s="314"/>
      <c r="CR73" s="301"/>
      <c r="CS73" s="315"/>
      <c r="CT73" s="169"/>
      <c r="CU73" s="308"/>
      <c r="CV73" s="316"/>
      <c r="CW73" s="171"/>
      <c r="CX73" s="171"/>
      <c r="CY73" s="171"/>
      <c r="CZ73" s="319"/>
      <c r="DA73" s="319"/>
      <c r="DB73" s="319"/>
      <c r="DC73" s="301"/>
      <c r="DD73" s="314"/>
      <c r="DE73" s="314"/>
      <c r="DF73" s="301"/>
      <c r="DG73" s="315"/>
      <c r="DH73" s="169"/>
      <c r="DI73" s="301"/>
      <c r="DJ73" s="301"/>
      <c r="DK73" s="301"/>
      <c r="DL73" s="320"/>
      <c r="DN73" s="321"/>
      <c r="DO73" s="322"/>
      <c r="DP73" s="322"/>
      <c r="DQ73" s="322"/>
      <c r="DR73" s="323"/>
      <c r="DS73" s="323"/>
      <c r="DT73" s="323"/>
      <c r="DU73" s="323"/>
      <c r="DV73" s="323"/>
      <c r="DW73" s="322"/>
      <c r="DX73" s="322"/>
    </row>
    <row r="74" customFormat="false" ht="30" hidden="false" customHeight="true" outlineLevel="0" collapsed="false">
      <c r="A74" s="167"/>
      <c r="B74" s="325" t="s">
        <v>630</v>
      </c>
      <c r="C74" s="301"/>
      <c r="D74" s="169"/>
      <c r="E74" s="302"/>
      <c r="F74" s="303"/>
      <c r="G74" s="172"/>
      <c r="H74" s="304"/>
      <c r="I74" s="304"/>
      <c r="J74" s="304"/>
      <c r="K74" s="304"/>
      <c r="L74" s="305"/>
      <c r="M74" s="306"/>
      <c r="N74" s="304"/>
      <c r="O74" s="304"/>
      <c r="P74" s="307"/>
      <c r="Q74" s="171"/>
      <c r="R74" s="171"/>
      <c r="S74" s="171"/>
      <c r="T74" s="308"/>
      <c r="U74" s="308"/>
      <c r="V74" s="308"/>
      <c r="W74" s="308"/>
      <c r="X74" s="309"/>
      <c r="Y74" s="310"/>
      <c r="Z74" s="308"/>
      <c r="AA74" s="311"/>
      <c r="AB74" s="171"/>
      <c r="AC74" s="301"/>
      <c r="AD74" s="119"/>
      <c r="AE74" s="301"/>
      <c r="AF74" s="312"/>
      <c r="AG74" s="312"/>
      <c r="AH74" s="301"/>
      <c r="AI74" s="313"/>
      <c r="AJ74" s="169"/>
      <c r="AK74" s="330"/>
      <c r="AL74" s="311"/>
      <c r="AM74" s="171"/>
      <c r="AN74" s="171"/>
      <c r="AO74" s="119"/>
      <c r="AP74" s="301"/>
      <c r="AQ74" s="314"/>
      <c r="AR74" s="314"/>
      <c r="AS74" s="301"/>
      <c r="AT74" s="315"/>
      <c r="AU74" s="169"/>
      <c r="AV74" s="301"/>
      <c r="AW74" s="301"/>
      <c r="AX74" s="308"/>
      <c r="AY74" s="316"/>
      <c r="AZ74" s="171"/>
      <c r="BA74" s="171"/>
      <c r="BB74" s="301"/>
      <c r="BC74" s="312"/>
      <c r="BD74" s="312"/>
      <c r="BE74" s="301"/>
      <c r="BF74" s="313"/>
      <c r="BG74" s="169"/>
      <c r="BH74" s="301"/>
      <c r="BI74" s="301"/>
      <c r="BJ74" s="317"/>
      <c r="BK74" s="318"/>
      <c r="BL74" s="319"/>
      <c r="BM74" s="319"/>
      <c r="BN74" s="301"/>
      <c r="BO74" s="314"/>
      <c r="BP74" s="314"/>
      <c r="BQ74" s="301"/>
      <c r="BR74" s="315"/>
      <c r="BS74" s="169"/>
      <c r="BT74" s="308"/>
      <c r="BU74" s="316"/>
      <c r="BV74" s="171"/>
      <c r="BW74" s="171"/>
      <c r="BX74" s="168"/>
      <c r="BY74" s="171"/>
      <c r="BZ74" s="171"/>
      <c r="CA74" s="319"/>
      <c r="CB74" s="319"/>
      <c r="CC74" s="301"/>
      <c r="CD74" s="312"/>
      <c r="CE74" s="312"/>
      <c r="CF74" s="312"/>
      <c r="CG74" s="301"/>
      <c r="CH74" s="313"/>
      <c r="CI74" s="169"/>
      <c r="CJ74" s="319"/>
      <c r="CK74" s="319"/>
      <c r="CL74" s="319"/>
      <c r="CM74" s="319"/>
      <c r="CN74" s="301"/>
      <c r="CO74" s="314"/>
      <c r="CP74" s="314"/>
      <c r="CQ74" s="314"/>
      <c r="CR74" s="301"/>
      <c r="CS74" s="315"/>
      <c r="CT74" s="169"/>
      <c r="CU74" s="308"/>
      <c r="CV74" s="316"/>
      <c r="CW74" s="171"/>
      <c r="CX74" s="171"/>
      <c r="CY74" s="171"/>
      <c r="CZ74" s="319"/>
      <c r="DA74" s="319"/>
      <c r="DB74" s="319"/>
      <c r="DC74" s="301"/>
      <c r="DD74" s="314"/>
      <c r="DE74" s="314"/>
      <c r="DF74" s="301"/>
      <c r="DG74" s="315"/>
      <c r="DH74" s="169"/>
      <c r="DI74" s="301"/>
      <c r="DJ74" s="301"/>
      <c r="DK74" s="301"/>
      <c r="DL74" s="320"/>
      <c r="DN74" s="321"/>
      <c r="DO74" s="322"/>
      <c r="DP74" s="322"/>
      <c r="DQ74" s="322"/>
      <c r="DR74" s="323"/>
      <c r="DS74" s="323"/>
      <c r="DT74" s="323"/>
      <c r="DU74" s="323"/>
      <c r="DV74" s="323"/>
      <c r="DW74" s="322"/>
      <c r="DX74" s="322"/>
    </row>
    <row r="75" customFormat="false" ht="30" hidden="false" customHeight="true" outlineLevel="0" collapsed="false">
      <c r="A75" s="167"/>
      <c r="B75" s="325" t="s">
        <v>631</v>
      </c>
      <c r="C75" s="301"/>
      <c r="D75" s="169"/>
      <c r="E75" s="302"/>
      <c r="F75" s="303"/>
      <c r="G75" s="172"/>
      <c r="H75" s="304"/>
      <c r="I75" s="304"/>
      <c r="J75" s="304"/>
      <c r="K75" s="304"/>
      <c r="L75" s="305"/>
      <c r="M75" s="306"/>
      <c r="N75" s="304"/>
      <c r="O75" s="304"/>
      <c r="P75" s="307"/>
      <c r="Q75" s="171"/>
      <c r="R75" s="171"/>
      <c r="S75" s="171"/>
      <c r="T75" s="308"/>
      <c r="U75" s="308"/>
      <c r="V75" s="308"/>
      <c r="W75" s="308"/>
      <c r="X75" s="309"/>
      <c r="Y75" s="310"/>
      <c r="Z75" s="308"/>
      <c r="AA75" s="311"/>
      <c r="AB75" s="171"/>
      <c r="AC75" s="301"/>
      <c r="AD75" s="119"/>
      <c r="AE75" s="301"/>
      <c r="AF75" s="312"/>
      <c r="AG75" s="312"/>
      <c r="AH75" s="301"/>
      <c r="AI75" s="313"/>
      <c r="AJ75" s="169"/>
      <c r="AK75" s="330"/>
      <c r="AL75" s="311"/>
      <c r="AM75" s="171"/>
      <c r="AN75" s="171"/>
      <c r="AO75" s="119"/>
      <c r="AP75" s="301"/>
      <c r="AQ75" s="314"/>
      <c r="AR75" s="314"/>
      <c r="AS75" s="301"/>
      <c r="AT75" s="315"/>
      <c r="AU75" s="169"/>
      <c r="AV75" s="301"/>
      <c r="AW75" s="301"/>
      <c r="AX75" s="308"/>
      <c r="AY75" s="316"/>
      <c r="AZ75" s="171"/>
      <c r="BA75" s="171"/>
      <c r="BB75" s="301"/>
      <c r="BC75" s="312"/>
      <c r="BD75" s="312"/>
      <c r="BE75" s="301"/>
      <c r="BF75" s="313"/>
      <c r="BG75" s="169"/>
      <c r="BH75" s="301"/>
      <c r="BI75" s="301"/>
      <c r="BJ75" s="317"/>
      <c r="BK75" s="318"/>
      <c r="BL75" s="319"/>
      <c r="BM75" s="319"/>
      <c r="BN75" s="301"/>
      <c r="BO75" s="314"/>
      <c r="BP75" s="314"/>
      <c r="BQ75" s="301"/>
      <c r="BR75" s="315"/>
      <c r="BS75" s="169"/>
      <c r="BT75" s="308"/>
      <c r="BU75" s="316"/>
      <c r="BV75" s="171"/>
      <c r="BW75" s="171"/>
      <c r="BX75" s="168"/>
      <c r="BY75" s="171"/>
      <c r="BZ75" s="171"/>
      <c r="CA75" s="319"/>
      <c r="CB75" s="319"/>
      <c r="CC75" s="301"/>
      <c r="CD75" s="312"/>
      <c r="CE75" s="312"/>
      <c r="CF75" s="312"/>
      <c r="CG75" s="301"/>
      <c r="CH75" s="313"/>
      <c r="CI75" s="169"/>
      <c r="CJ75" s="319"/>
      <c r="CK75" s="319"/>
      <c r="CL75" s="319"/>
      <c r="CM75" s="319"/>
      <c r="CN75" s="301"/>
      <c r="CO75" s="314"/>
      <c r="CP75" s="314"/>
      <c r="CQ75" s="314"/>
      <c r="CR75" s="301"/>
      <c r="CS75" s="315"/>
      <c r="CT75" s="169"/>
      <c r="CU75" s="308"/>
      <c r="CV75" s="316"/>
      <c r="CW75" s="171"/>
      <c r="CX75" s="171"/>
      <c r="CY75" s="171"/>
      <c r="CZ75" s="319"/>
      <c r="DA75" s="319"/>
      <c r="DB75" s="319"/>
      <c r="DC75" s="301"/>
      <c r="DD75" s="314"/>
      <c r="DE75" s="314"/>
      <c r="DF75" s="301"/>
      <c r="DG75" s="315"/>
      <c r="DH75" s="169"/>
      <c r="DI75" s="301"/>
      <c r="DJ75" s="301"/>
      <c r="DK75" s="301"/>
      <c r="DL75" s="320"/>
      <c r="DN75" s="321"/>
      <c r="DO75" s="322"/>
      <c r="DP75" s="322"/>
      <c r="DQ75" s="322"/>
      <c r="DR75" s="323"/>
      <c r="DS75" s="323"/>
      <c r="DT75" s="323"/>
      <c r="DU75" s="323"/>
      <c r="DV75" s="323"/>
      <c r="DW75" s="322"/>
      <c r="DX75" s="322"/>
    </row>
    <row r="76" customFormat="false" ht="30" hidden="false" customHeight="true" outlineLevel="0" collapsed="false">
      <c r="A76" s="167"/>
      <c r="B76" s="325" t="s">
        <v>632</v>
      </c>
      <c r="C76" s="301"/>
      <c r="D76" s="169"/>
      <c r="E76" s="302"/>
      <c r="F76" s="303"/>
      <c r="G76" s="172"/>
      <c r="H76" s="304"/>
      <c r="I76" s="304"/>
      <c r="J76" s="304"/>
      <c r="K76" s="304"/>
      <c r="L76" s="305"/>
      <c r="M76" s="306"/>
      <c r="N76" s="304"/>
      <c r="O76" s="304"/>
      <c r="P76" s="307"/>
      <c r="Q76" s="171"/>
      <c r="R76" s="171"/>
      <c r="S76" s="171"/>
      <c r="T76" s="308"/>
      <c r="U76" s="308"/>
      <c r="V76" s="308"/>
      <c r="W76" s="308"/>
      <c r="X76" s="309"/>
      <c r="Y76" s="310"/>
      <c r="Z76" s="308"/>
      <c r="AA76" s="311"/>
      <c r="AB76" s="171"/>
      <c r="AC76" s="301"/>
      <c r="AD76" s="119"/>
      <c r="AE76" s="301"/>
      <c r="AF76" s="312"/>
      <c r="AG76" s="312"/>
      <c r="AH76" s="301"/>
      <c r="AI76" s="313"/>
      <c r="AJ76" s="169"/>
      <c r="AK76" s="330"/>
      <c r="AL76" s="311"/>
      <c r="AM76" s="171"/>
      <c r="AN76" s="171"/>
      <c r="AO76" s="119"/>
      <c r="AP76" s="301"/>
      <c r="AQ76" s="314"/>
      <c r="AR76" s="314"/>
      <c r="AS76" s="301"/>
      <c r="AT76" s="315"/>
      <c r="AU76" s="169"/>
      <c r="AV76" s="301"/>
      <c r="AW76" s="301"/>
      <c r="AX76" s="308"/>
      <c r="AY76" s="316"/>
      <c r="AZ76" s="171"/>
      <c r="BA76" s="171"/>
      <c r="BB76" s="301"/>
      <c r="BC76" s="312"/>
      <c r="BD76" s="312"/>
      <c r="BE76" s="301"/>
      <c r="BF76" s="313"/>
      <c r="BG76" s="169"/>
      <c r="BH76" s="301"/>
      <c r="BI76" s="301"/>
      <c r="BJ76" s="317"/>
      <c r="BK76" s="318"/>
      <c r="BL76" s="319"/>
      <c r="BM76" s="319"/>
      <c r="BN76" s="301"/>
      <c r="BO76" s="314"/>
      <c r="BP76" s="314"/>
      <c r="BQ76" s="301"/>
      <c r="BR76" s="315"/>
      <c r="BS76" s="169"/>
      <c r="BT76" s="308"/>
      <c r="BU76" s="316"/>
      <c r="BV76" s="171"/>
      <c r="BW76" s="171"/>
      <c r="BX76" s="168"/>
      <c r="BY76" s="171"/>
      <c r="BZ76" s="171"/>
      <c r="CA76" s="319"/>
      <c r="CB76" s="319"/>
      <c r="CC76" s="301"/>
      <c r="CD76" s="312"/>
      <c r="CE76" s="312"/>
      <c r="CF76" s="312"/>
      <c r="CG76" s="301"/>
      <c r="CH76" s="313"/>
      <c r="CI76" s="169"/>
      <c r="CJ76" s="319"/>
      <c r="CK76" s="319"/>
      <c r="CL76" s="319"/>
      <c r="CM76" s="319"/>
      <c r="CN76" s="301"/>
      <c r="CO76" s="314"/>
      <c r="CP76" s="314"/>
      <c r="CQ76" s="314"/>
      <c r="CR76" s="301"/>
      <c r="CS76" s="315"/>
      <c r="CT76" s="169"/>
      <c r="CU76" s="308"/>
      <c r="CV76" s="316"/>
      <c r="CW76" s="171"/>
      <c r="CX76" s="171"/>
      <c r="CY76" s="171"/>
      <c r="CZ76" s="319"/>
      <c r="DA76" s="319"/>
      <c r="DB76" s="319"/>
      <c r="DC76" s="301"/>
      <c r="DD76" s="314"/>
      <c r="DE76" s="314"/>
      <c r="DF76" s="301"/>
      <c r="DG76" s="315"/>
      <c r="DH76" s="169"/>
      <c r="DI76" s="301"/>
      <c r="DJ76" s="301"/>
      <c r="DK76" s="301"/>
      <c r="DL76" s="320"/>
      <c r="DN76" s="321"/>
      <c r="DO76" s="322"/>
      <c r="DP76" s="322"/>
      <c r="DQ76" s="322"/>
      <c r="DR76" s="323"/>
      <c r="DS76" s="323"/>
      <c r="DT76" s="323"/>
      <c r="DU76" s="323"/>
      <c r="DV76" s="323"/>
      <c r="DW76" s="322"/>
      <c r="DX76" s="322"/>
    </row>
    <row r="77" customFormat="false" ht="30" hidden="false" customHeight="true" outlineLevel="0" collapsed="false">
      <c r="A77" s="167"/>
      <c r="B77" s="325" t="s">
        <v>633</v>
      </c>
      <c r="C77" s="301"/>
      <c r="D77" s="169"/>
      <c r="E77" s="302"/>
      <c r="F77" s="303"/>
      <c r="G77" s="172"/>
      <c r="H77" s="304"/>
      <c r="I77" s="304"/>
      <c r="J77" s="304"/>
      <c r="K77" s="304"/>
      <c r="L77" s="305"/>
      <c r="M77" s="306"/>
      <c r="N77" s="304"/>
      <c r="O77" s="304"/>
      <c r="P77" s="307"/>
      <c r="Q77" s="171"/>
      <c r="R77" s="171"/>
      <c r="S77" s="171"/>
      <c r="T77" s="308"/>
      <c r="U77" s="308"/>
      <c r="V77" s="308"/>
      <c r="W77" s="308"/>
      <c r="X77" s="309"/>
      <c r="Y77" s="310"/>
      <c r="Z77" s="308"/>
      <c r="AA77" s="311"/>
      <c r="AB77" s="171"/>
      <c r="AC77" s="301"/>
      <c r="AD77" s="119"/>
      <c r="AE77" s="301"/>
      <c r="AF77" s="312"/>
      <c r="AG77" s="312"/>
      <c r="AH77" s="301"/>
      <c r="AI77" s="313"/>
      <c r="AJ77" s="169"/>
      <c r="AK77" s="330"/>
      <c r="AL77" s="311"/>
      <c r="AM77" s="171"/>
      <c r="AN77" s="171"/>
      <c r="AO77" s="119"/>
      <c r="AP77" s="301"/>
      <c r="AQ77" s="314"/>
      <c r="AR77" s="314"/>
      <c r="AS77" s="301"/>
      <c r="AT77" s="315"/>
      <c r="AU77" s="169"/>
      <c r="AV77" s="301"/>
      <c r="AW77" s="301"/>
      <c r="AX77" s="308"/>
      <c r="AY77" s="316"/>
      <c r="AZ77" s="171"/>
      <c r="BA77" s="171"/>
      <c r="BB77" s="301"/>
      <c r="BC77" s="312"/>
      <c r="BD77" s="312"/>
      <c r="BE77" s="301"/>
      <c r="BF77" s="313"/>
      <c r="BG77" s="169"/>
      <c r="BH77" s="301"/>
      <c r="BI77" s="301"/>
      <c r="BJ77" s="317"/>
      <c r="BK77" s="318"/>
      <c r="BL77" s="319"/>
      <c r="BM77" s="319"/>
      <c r="BN77" s="301"/>
      <c r="BO77" s="314"/>
      <c r="BP77" s="314"/>
      <c r="BQ77" s="301"/>
      <c r="BR77" s="315"/>
      <c r="BS77" s="169"/>
      <c r="BT77" s="308"/>
      <c r="BU77" s="316"/>
      <c r="BV77" s="171"/>
      <c r="BW77" s="171"/>
      <c r="BX77" s="168"/>
      <c r="BY77" s="171"/>
      <c r="BZ77" s="171"/>
      <c r="CA77" s="319"/>
      <c r="CB77" s="319"/>
      <c r="CC77" s="301"/>
      <c r="CD77" s="312"/>
      <c r="CE77" s="312"/>
      <c r="CF77" s="312"/>
      <c r="CG77" s="301"/>
      <c r="CH77" s="313"/>
      <c r="CI77" s="169"/>
      <c r="CJ77" s="319"/>
      <c r="CK77" s="319"/>
      <c r="CL77" s="319"/>
      <c r="CM77" s="319"/>
      <c r="CN77" s="301"/>
      <c r="CO77" s="314"/>
      <c r="CP77" s="314"/>
      <c r="CQ77" s="314"/>
      <c r="CR77" s="301"/>
      <c r="CS77" s="315"/>
      <c r="CT77" s="169"/>
      <c r="CU77" s="308"/>
      <c r="CV77" s="316"/>
      <c r="CW77" s="171"/>
      <c r="CX77" s="171"/>
      <c r="CY77" s="171"/>
      <c r="CZ77" s="319"/>
      <c r="DA77" s="319"/>
      <c r="DB77" s="319"/>
      <c r="DC77" s="301"/>
      <c r="DD77" s="314"/>
      <c r="DE77" s="314"/>
      <c r="DF77" s="301"/>
      <c r="DG77" s="315"/>
      <c r="DH77" s="169"/>
      <c r="DI77" s="301"/>
      <c r="DJ77" s="301"/>
      <c r="DK77" s="301"/>
      <c r="DL77" s="320"/>
      <c r="DN77" s="321"/>
      <c r="DO77" s="322"/>
      <c r="DP77" s="322"/>
      <c r="DQ77" s="322"/>
      <c r="DR77" s="323"/>
      <c r="DS77" s="323"/>
      <c r="DT77" s="323"/>
      <c r="DU77" s="323"/>
      <c r="DV77" s="323"/>
      <c r="DW77" s="322"/>
      <c r="DX77" s="322"/>
    </row>
    <row r="78" customFormat="false" ht="30" hidden="false" customHeight="true" outlineLevel="0" collapsed="false">
      <c r="A78" s="167" t="n">
        <f aca="false">'[3]1-ToM-Requirements'!A55</f>
        <v>49</v>
      </c>
      <c r="B78" s="301" t="str">
        <f aca="false">'[3]1-ToM-Requirements'!B55</f>
        <v>Analyzer Lift</v>
      </c>
      <c r="C78" s="301" t="str">
        <f aca="false">'[3]1-ToM-Requirements'!C55</f>
        <v>AnLft:MC-LinZ01</v>
      </c>
      <c r="D78" s="169" t="str">
        <f aca="false">'[3]1-ToM-Requirements'!E55</f>
        <v>Analyser In-Beam Positioning</v>
      </c>
      <c r="H78" s="304"/>
      <c r="I78" s="304"/>
      <c r="J78" s="304"/>
      <c r="K78" s="304"/>
      <c r="L78" s="305"/>
      <c r="M78" s="306"/>
      <c r="N78" s="304"/>
      <c r="O78" s="304"/>
      <c r="P78" s="307"/>
      <c r="Q78" s="171"/>
      <c r="R78" s="171"/>
      <c r="S78" s="171"/>
      <c r="T78" s="308"/>
      <c r="U78" s="308"/>
      <c r="V78" s="308"/>
      <c r="W78" s="308"/>
      <c r="X78" s="309"/>
      <c r="Y78" s="310" t="n">
        <f aca="false">'2-ToM-Components'!F70</f>
        <v>0</v>
      </c>
      <c r="Z78" s="308"/>
      <c r="AA78" s="311"/>
      <c r="AB78" s="171"/>
      <c r="AC78" s="301" t="n">
        <f aca="false">'2-ToM-Components'!I70</f>
        <v>0</v>
      </c>
      <c r="AD78" s="119"/>
      <c r="AE78" s="301" t="n">
        <f aca="false">J78</f>
        <v>0</v>
      </c>
      <c r="AF78" s="312"/>
      <c r="AG78" s="312"/>
      <c r="AH78" s="301" t="n">
        <f aca="false">R78</f>
        <v>0</v>
      </c>
      <c r="AI78" s="313"/>
      <c r="AJ78" s="169" t="n">
        <f aca="false">W78</f>
        <v>0</v>
      </c>
      <c r="AK78" s="330"/>
      <c r="AL78" s="311"/>
      <c r="AM78" s="171"/>
      <c r="AN78" s="171"/>
      <c r="AO78" s="119"/>
      <c r="AP78" s="301" t="n">
        <f aca="false">J78</f>
        <v>0</v>
      </c>
      <c r="AQ78" s="314"/>
      <c r="AR78" s="314"/>
      <c r="AS78" s="301" t="n">
        <f aca="false">R78</f>
        <v>0</v>
      </c>
      <c r="AT78" s="315"/>
      <c r="AU78" s="169" t="n">
        <f aca="false">W78</f>
        <v>0</v>
      </c>
      <c r="AV78" s="301" t="n">
        <f aca="false">'2-ToM-Components'!S70</f>
        <v>0</v>
      </c>
      <c r="AW78" s="301" t="n">
        <f aca="false">'2-ToM-Components'!U70</f>
        <v>0</v>
      </c>
      <c r="AX78" s="308"/>
      <c r="AY78" s="316"/>
      <c r="AZ78" s="171"/>
      <c r="BA78" s="171"/>
      <c r="BB78" s="301" t="n">
        <f aca="false">J78</f>
        <v>0</v>
      </c>
      <c r="BC78" s="312"/>
      <c r="BD78" s="312"/>
      <c r="BE78" s="301" t="n">
        <f aca="false">R78</f>
        <v>0</v>
      </c>
      <c r="BF78" s="313"/>
      <c r="BG78" s="169" t="n">
        <f aca="false">W78</f>
        <v>0</v>
      </c>
      <c r="BH78" s="301" t="n">
        <f aca="false">'2-ToM-Components'!AD70</f>
        <v>0</v>
      </c>
      <c r="BI78" s="301" t="n">
        <f aca="false">'2-ToM-Components'!AF70</f>
        <v>0</v>
      </c>
      <c r="BJ78" s="317"/>
      <c r="BK78" s="318"/>
      <c r="BL78" s="319"/>
      <c r="BM78" s="319"/>
      <c r="BN78" s="301" t="n">
        <f aca="false">J78</f>
        <v>0</v>
      </c>
      <c r="BO78" s="314"/>
      <c r="BP78" s="314"/>
      <c r="BQ78" s="301" t="n">
        <f aca="false">R78</f>
        <v>0</v>
      </c>
      <c r="BR78" s="315"/>
      <c r="BS78" s="169" t="n">
        <f aca="false">W78</f>
        <v>0</v>
      </c>
      <c r="BT78" s="308" t="s">
        <v>449</v>
      </c>
      <c r="BU78" s="316"/>
      <c r="BV78" s="171" t="s">
        <v>563</v>
      </c>
      <c r="BW78" s="171"/>
      <c r="BX78" s="168" t="n">
        <f aca="false">'2-ToM-Components'!O70</f>
        <v>0</v>
      </c>
      <c r="BY78" s="171"/>
      <c r="BZ78" s="171"/>
      <c r="CA78" s="319"/>
      <c r="CB78" s="319"/>
      <c r="CC78" s="301" t="n">
        <f aca="false">J78</f>
        <v>0</v>
      </c>
      <c r="CD78" s="312"/>
      <c r="CE78" s="312"/>
      <c r="CF78" s="312"/>
      <c r="CG78" s="301" t="n">
        <f aca="false">R78</f>
        <v>0</v>
      </c>
      <c r="CH78" s="313"/>
      <c r="CI78" s="169" t="n">
        <f aca="false">W78</f>
        <v>0</v>
      </c>
      <c r="CJ78" s="319"/>
      <c r="CK78" s="319"/>
      <c r="CL78" s="319"/>
      <c r="CM78" s="319"/>
      <c r="CN78" s="301" t="n">
        <f aca="false">J78</f>
        <v>0</v>
      </c>
      <c r="CO78" s="314"/>
      <c r="CP78" s="314"/>
      <c r="CQ78" s="314"/>
      <c r="CR78" s="301" t="n">
        <f aca="false">R78</f>
        <v>0</v>
      </c>
      <c r="CS78" s="315"/>
      <c r="CT78" s="169" t="n">
        <f aca="false">W78</f>
        <v>0</v>
      </c>
      <c r="CU78" s="308" t="s">
        <v>480</v>
      </c>
      <c r="CV78" s="316"/>
      <c r="CW78" s="171" t="s">
        <v>577</v>
      </c>
      <c r="CX78" s="171"/>
      <c r="CY78" s="171" t="s">
        <v>579</v>
      </c>
      <c r="CZ78" s="319"/>
      <c r="DA78" s="319" t="s">
        <v>580</v>
      </c>
      <c r="DB78" s="319"/>
      <c r="DC78" s="301" t="n">
        <f aca="false">J78</f>
        <v>0</v>
      </c>
      <c r="DD78" s="314"/>
      <c r="DE78" s="314"/>
      <c r="DF78" s="301" t="n">
        <f aca="false">R78</f>
        <v>0</v>
      </c>
      <c r="DG78" s="315"/>
      <c r="DH78" s="169" t="n">
        <f aca="false">W78</f>
        <v>0</v>
      </c>
      <c r="DI78" s="301" t="n">
        <f aca="false">'3-ToM-Motion Safety'!P70</f>
        <v>0</v>
      </c>
      <c r="DJ78" s="301" t="n">
        <f aca="false">'3-ToM-Motion Safety'!AB70</f>
        <v>0</v>
      </c>
      <c r="DK78" s="301" t="n">
        <f aca="false">'3-ToM-Motion Safety'!AN70</f>
        <v>0</v>
      </c>
      <c r="DL78" s="320"/>
      <c r="DN78" s="321"/>
      <c r="DO78" s="322" t="n">
        <f aca="false">IF(AG78="MOT_1",X78,0)</f>
        <v>0</v>
      </c>
      <c r="DP78" s="322" t="n">
        <f aca="false">IF(AG78="MOT_2",X78,0)</f>
        <v>0</v>
      </c>
      <c r="DQ78" s="322" t="n">
        <f aca="false">IF(AG78="MOT_3",X78,0)</f>
        <v>0</v>
      </c>
      <c r="DR78" s="323" t="n">
        <f aca="false">IF(AR78="SENS_2",X78,0)</f>
        <v>0</v>
      </c>
      <c r="DS78" s="323" t="n">
        <f aca="false">IF(BD78="ENC_1",X78,0)+IF(BP78="ENC_1",X78,0)</f>
        <v>0</v>
      </c>
      <c r="DT78" s="323" t="n">
        <f aca="false">IF(BD78="RES_1",X78,0)+IF(BP78="RES_1",X78,0)</f>
        <v>0</v>
      </c>
      <c r="DU78" s="323" t="n">
        <f aca="false">IF(BD78="POT_1",X78,0)+IF(BP78="POT_1",X78,0)</f>
        <v>0</v>
      </c>
      <c r="DV78" s="323" t="n">
        <f aca="false">IF(CF78="SWI_1",X78,0)+IF(CP78="SWI_1",X78,0)</f>
        <v>0</v>
      </c>
      <c r="DW78" s="322" t="n">
        <f aca="false">IF(CF78="SWI_2",X78,0)+IF(CP78="SWI_2",X78,0)</f>
        <v>0</v>
      </c>
      <c r="DX78" s="322" t="n">
        <f aca="false">IF(DE78="BRK_1",X78,0)</f>
        <v>0</v>
      </c>
    </row>
    <row r="79" customFormat="false" ht="30" hidden="false" customHeight="true" outlineLevel="0" collapsed="false">
      <c r="A79" s="167"/>
      <c r="B79" s="301" t="s">
        <v>634</v>
      </c>
      <c r="C79" s="301"/>
      <c r="D79" s="169"/>
      <c r="E79" s="302"/>
      <c r="F79" s="303"/>
      <c r="G79" s="172"/>
      <c r="H79" s="304"/>
      <c r="I79" s="304"/>
      <c r="J79" s="304"/>
      <c r="K79" s="304"/>
      <c r="L79" s="305"/>
      <c r="M79" s="306"/>
      <c r="N79" s="304"/>
      <c r="O79" s="304"/>
      <c r="P79" s="307"/>
      <c r="Q79" s="171"/>
      <c r="R79" s="171"/>
      <c r="S79" s="171"/>
      <c r="T79" s="308"/>
      <c r="U79" s="308"/>
      <c r="V79" s="308"/>
      <c r="W79" s="308"/>
      <c r="X79" s="309"/>
      <c r="Y79" s="310" t="n">
        <f aca="false">'2-ToM-Components'!F71</f>
        <v>0</v>
      </c>
      <c r="Z79" s="308"/>
      <c r="AA79" s="311"/>
      <c r="AB79" s="171"/>
      <c r="AC79" s="301" t="n">
        <f aca="false">'2-ToM-Components'!I71</f>
        <v>0</v>
      </c>
      <c r="AD79" s="119"/>
      <c r="AE79" s="301" t="n">
        <f aca="false">J79</f>
        <v>0</v>
      </c>
      <c r="AF79" s="312"/>
      <c r="AG79" s="312"/>
      <c r="AH79" s="301" t="n">
        <f aca="false">R79</f>
        <v>0</v>
      </c>
      <c r="AI79" s="313"/>
      <c r="AJ79" s="169" t="n">
        <f aca="false">W79</f>
        <v>0</v>
      </c>
      <c r="AK79" s="330"/>
      <c r="AL79" s="311"/>
      <c r="AM79" s="171"/>
      <c r="AN79" s="171"/>
      <c r="AO79" s="119"/>
      <c r="AP79" s="301" t="n">
        <f aca="false">J79</f>
        <v>0</v>
      </c>
      <c r="AQ79" s="314"/>
      <c r="AR79" s="314"/>
      <c r="AS79" s="301" t="n">
        <f aca="false">R79</f>
        <v>0</v>
      </c>
      <c r="AT79" s="315"/>
      <c r="AU79" s="169" t="n">
        <f aca="false">W79</f>
        <v>0</v>
      </c>
      <c r="AV79" s="301" t="n">
        <f aca="false">'2-ToM-Components'!S71</f>
        <v>0</v>
      </c>
      <c r="AW79" s="301" t="n">
        <f aca="false">'2-ToM-Components'!U71</f>
        <v>0</v>
      </c>
      <c r="AX79" s="308"/>
      <c r="AY79" s="316"/>
      <c r="AZ79" s="171"/>
      <c r="BA79" s="171"/>
      <c r="BB79" s="301" t="n">
        <f aca="false">J79</f>
        <v>0</v>
      </c>
      <c r="BC79" s="312"/>
      <c r="BD79" s="312"/>
      <c r="BE79" s="301" t="n">
        <f aca="false">R79</f>
        <v>0</v>
      </c>
      <c r="BF79" s="313"/>
      <c r="BG79" s="169" t="n">
        <f aca="false">W79</f>
        <v>0</v>
      </c>
      <c r="BH79" s="301" t="n">
        <f aca="false">'2-ToM-Components'!AD71</f>
        <v>0</v>
      </c>
      <c r="BI79" s="301" t="n">
        <f aca="false">'2-ToM-Components'!AF71</f>
        <v>0</v>
      </c>
      <c r="BJ79" s="317"/>
      <c r="BK79" s="318"/>
      <c r="BL79" s="319"/>
      <c r="BM79" s="319"/>
      <c r="BN79" s="301" t="n">
        <f aca="false">J79</f>
        <v>0</v>
      </c>
      <c r="BO79" s="314"/>
      <c r="BP79" s="314"/>
      <c r="BQ79" s="301" t="n">
        <f aca="false">R79</f>
        <v>0</v>
      </c>
      <c r="BR79" s="315"/>
      <c r="BS79" s="169" t="n">
        <f aca="false">W79</f>
        <v>0</v>
      </c>
      <c r="BT79" s="308" t="s">
        <v>449</v>
      </c>
      <c r="BU79" s="316"/>
      <c r="BV79" s="171" t="s">
        <v>563</v>
      </c>
      <c r="BW79" s="171"/>
      <c r="BX79" s="168" t="n">
        <f aca="false">'2-ToM-Components'!O71</f>
        <v>0</v>
      </c>
      <c r="BY79" s="171"/>
      <c r="BZ79" s="171"/>
      <c r="CA79" s="319"/>
      <c r="CB79" s="319"/>
      <c r="CC79" s="301" t="n">
        <f aca="false">J79</f>
        <v>0</v>
      </c>
      <c r="CD79" s="312"/>
      <c r="CE79" s="312"/>
      <c r="CF79" s="312"/>
      <c r="CG79" s="301" t="n">
        <f aca="false">R79</f>
        <v>0</v>
      </c>
      <c r="CH79" s="313"/>
      <c r="CI79" s="169" t="n">
        <f aca="false">W79</f>
        <v>0</v>
      </c>
      <c r="CJ79" s="319"/>
      <c r="CK79" s="319"/>
      <c r="CL79" s="319"/>
      <c r="CM79" s="319"/>
      <c r="CN79" s="301" t="n">
        <f aca="false">J79</f>
        <v>0</v>
      </c>
      <c r="CO79" s="314"/>
      <c r="CP79" s="314"/>
      <c r="CQ79" s="314"/>
      <c r="CR79" s="301" t="n">
        <f aca="false">R79</f>
        <v>0</v>
      </c>
      <c r="CS79" s="315"/>
      <c r="CT79" s="169" t="n">
        <f aca="false">W79</f>
        <v>0</v>
      </c>
      <c r="CU79" s="308" t="s">
        <v>480</v>
      </c>
      <c r="CV79" s="316"/>
      <c r="CW79" s="171" t="s">
        <v>577</v>
      </c>
      <c r="CX79" s="171"/>
      <c r="CY79" s="171" t="s">
        <v>579</v>
      </c>
      <c r="CZ79" s="319"/>
      <c r="DA79" s="319" t="s">
        <v>580</v>
      </c>
      <c r="DB79" s="319"/>
      <c r="DC79" s="301" t="n">
        <f aca="false">J79</f>
        <v>0</v>
      </c>
      <c r="DD79" s="314"/>
      <c r="DE79" s="314"/>
      <c r="DF79" s="301" t="n">
        <f aca="false">R79</f>
        <v>0</v>
      </c>
      <c r="DG79" s="315"/>
      <c r="DH79" s="169" t="n">
        <f aca="false">W79</f>
        <v>0</v>
      </c>
      <c r="DI79" s="301" t="n">
        <f aca="false">'3-ToM-Motion Safety'!P71</f>
        <v>0</v>
      </c>
      <c r="DJ79" s="301" t="n">
        <f aca="false">'3-ToM-Motion Safety'!AB71</f>
        <v>0</v>
      </c>
      <c r="DK79" s="301" t="n">
        <f aca="false">'3-ToM-Motion Safety'!AN71</f>
        <v>0</v>
      </c>
      <c r="DL79" s="320"/>
      <c r="DN79" s="321"/>
      <c r="DO79" s="322" t="n">
        <f aca="false">IF(AG79="MOT_1",X79,0)</f>
        <v>0</v>
      </c>
      <c r="DP79" s="322" t="n">
        <f aca="false">IF(AG79="MOT_2",X79,0)</f>
        <v>0</v>
      </c>
      <c r="DQ79" s="322" t="n">
        <f aca="false">IF(AG79="MOT_3",X79,0)</f>
        <v>0</v>
      </c>
      <c r="DR79" s="323" t="n">
        <f aca="false">IF(AR79="SENS_2",X79,0)</f>
        <v>0</v>
      </c>
      <c r="DS79" s="323" t="n">
        <f aca="false">IF(BD79="ENC_1",X79,0)+IF(BP79="ENC_1",X79,0)</f>
        <v>0</v>
      </c>
      <c r="DT79" s="323" t="n">
        <f aca="false">IF(BD79="RES_1",X79,0)+IF(BP79="RES_1",X79,0)</f>
        <v>0</v>
      </c>
      <c r="DU79" s="323" t="n">
        <f aca="false">IF(BD79="POT_1",X79,0)+IF(BP79="POT_1",X79,0)</f>
        <v>0</v>
      </c>
      <c r="DV79" s="323" t="n">
        <f aca="false">IF(CF79="SWI_1",X79,0)+IF(CP79="SWI_1",X79,0)</f>
        <v>0</v>
      </c>
      <c r="DW79" s="322" t="n">
        <f aca="false">IF(CF79="SWI_2",X79,0)+IF(CP79="SWI_2",X79,0)</f>
        <v>0</v>
      </c>
      <c r="DX79" s="322" t="n">
        <f aca="false">IF(DE79="BRK_1",X79,0)</f>
        <v>0</v>
      </c>
    </row>
    <row r="80" customFormat="false" ht="30" hidden="false" customHeight="true" outlineLevel="0" collapsed="false">
      <c r="A80" s="167" t="n">
        <f aca="false">'[3]1-ToM-Requirements'!A45</f>
        <v>39</v>
      </c>
      <c r="B80" s="301" t="str">
        <f aca="false">'[3]1-ToM-Requirements'!B45</f>
        <v>Sample Slit Set- Left Blade</v>
      </c>
      <c r="C80" s="301" t="str">
        <f aca="false">'[3]1-ToM-Requirements'!C45</f>
        <v>SpSl:MC-SlYp</v>
      </c>
      <c r="D80" s="169" t="str">
        <f aca="false">'[3]1-ToM-Requirements'!E45</f>
        <v>Sample Slit System</v>
      </c>
      <c r="E80" s="302"/>
      <c r="F80" s="303"/>
      <c r="G80" s="172"/>
      <c r="H80" s="304"/>
      <c r="I80" s="304"/>
      <c r="J80" s="304"/>
      <c r="K80" s="304"/>
      <c r="L80" s="305"/>
      <c r="M80" s="306"/>
      <c r="N80" s="304"/>
      <c r="O80" s="304"/>
      <c r="P80" s="307"/>
      <c r="Q80" s="171"/>
      <c r="R80" s="171"/>
      <c r="S80" s="171"/>
      <c r="T80" s="308"/>
      <c r="U80" s="308"/>
      <c r="V80" s="308"/>
      <c r="W80" s="308"/>
      <c r="X80" s="309"/>
      <c r="Y80" s="310" t="n">
        <f aca="false">'2-ToM-Components'!F72</f>
        <v>0</v>
      </c>
      <c r="Z80" s="308"/>
      <c r="AA80" s="311"/>
      <c r="AB80" s="171"/>
      <c r="AC80" s="301" t="n">
        <f aca="false">'2-ToM-Components'!I72</f>
        <v>0</v>
      </c>
      <c r="AD80" s="119"/>
      <c r="AE80" s="301" t="n">
        <f aca="false">J80</f>
        <v>0</v>
      </c>
      <c r="AF80" s="312"/>
      <c r="AG80" s="312"/>
      <c r="AH80" s="301" t="n">
        <f aca="false">R80</f>
        <v>0</v>
      </c>
      <c r="AI80" s="313"/>
      <c r="AJ80" s="169" t="n">
        <f aca="false">W80</f>
        <v>0</v>
      </c>
      <c r="AK80" s="330"/>
      <c r="AL80" s="311"/>
      <c r="AM80" s="171"/>
      <c r="AN80" s="171"/>
      <c r="AO80" s="119"/>
      <c r="AP80" s="301" t="n">
        <f aca="false">J80</f>
        <v>0</v>
      </c>
      <c r="AQ80" s="314"/>
      <c r="AR80" s="314"/>
      <c r="AS80" s="301" t="n">
        <f aca="false">R80</f>
        <v>0</v>
      </c>
      <c r="AT80" s="315"/>
      <c r="AU80" s="169" t="n">
        <f aca="false">W80</f>
        <v>0</v>
      </c>
      <c r="AV80" s="301" t="n">
        <f aca="false">'2-ToM-Components'!S72</f>
        <v>0</v>
      </c>
      <c r="AW80" s="301" t="n">
        <f aca="false">'2-ToM-Components'!U72</f>
        <v>0</v>
      </c>
      <c r="AX80" s="308"/>
      <c r="AY80" s="316"/>
      <c r="AZ80" s="171"/>
      <c r="BA80" s="171"/>
      <c r="BB80" s="301" t="n">
        <f aca="false">J80</f>
        <v>0</v>
      </c>
      <c r="BC80" s="312"/>
      <c r="BD80" s="312"/>
      <c r="BE80" s="301" t="n">
        <f aca="false">R80</f>
        <v>0</v>
      </c>
      <c r="BF80" s="313"/>
      <c r="BG80" s="169" t="n">
        <f aca="false">W80</f>
        <v>0</v>
      </c>
      <c r="BH80" s="301" t="n">
        <f aca="false">'2-ToM-Components'!AD72</f>
        <v>0</v>
      </c>
      <c r="BI80" s="301" t="n">
        <f aca="false">'2-ToM-Components'!AF72</f>
        <v>0</v>
      </c>
      <c r="BJ80" s="317"/>
      <c r="BK80" s="318"/>
      <c r="BL80" s="319"/>
      <c r="BM80" s="319"/>
      <c r="BN80" s="301" t="n">
        <f aca="false">J80</f>
        <v>0</v>
      </c>
      <c r="BO80" s="314"/>
      <c r="BP80" s="314"/>
      <c r="BQ80" s="301" t="n">
        <f aca="false">R80</f>
        <v>0</v>
      </c>
      <c r="BR80" s="315"/>
      <c r="BS80" s="169" t="n">
        <f aca="false">W80</f>
        <v>0</v>
      </c>
      <c r="BT80" s="308" t="s">
        <v>449</v>
      </c>
      <c r="BU80" s="316"/>
      <c r="BV80" s="171" t="s">
        <v>563</v>
      </c>
      <c r="BW80" s="171"/>
      <c r="BX80" s="168" t="n">
        <f aca="false">'2-ToM-Components'!O72</f>
        <v>0</v>
      </c>
      <c r="BY80" s="171"/>
      <c r="BZ80" s="171"/>
      <c r="CA80" s="319"/>
      <c r="CB80" s="319"/>
      <c r="CC80" s="301" t="n">
        <f aca="false">J80</f>
        <v>0</v>
      </c>
      <c r="CD80" s="312"/>
      <c r="CE80" s="312"/>
      <c r="CF80" s="312"/>
      <c r="CG80" s="301" t="n">
        <f aca="false">R80</f>
        <v>0</v>
      </c>
      <c r="CH80" s="313"/>
      <c r="CI80" s="169" t="n">
        <f aca="false">W80</f>
        <v>0</v>
      </c>
      <c r="CJ80" s="319"/>
      <c r="CK80" s="319"/>
      <c r="CL80" s="319"/>
      <c r="CM80" s="319"/>
      <c r="CN80" s="301" t="n">
        <f aca="false">J80</f>
        <v>0</v>
      </c>
      <c r="CO80" s="314"/>
      <c r="CP80" s="314"/>
      <c r="CQ80" s="314"/>
      <c r="CR80" s="301" t="n">
        <f aca="false">R80</f>
        <v>0</v>
      </c>
      <c r="CS80" s="315"/>
      <c r="CT80" s="169" t="n">
        <f aca="false">W80</f>
        <v>0</v>
      </c>
      <c r="CU80" s="308" t="s">
        <v>480</v>
      </c>
      <c r="CV80" s="316"/>
      <c r="CW80" s="171" t="s">
        <v>577</v>
      </c>
      <c r="CX80" s="171"/>
      <c r="CY80" s="171" t="s">
        <v>579</v>
      </c>
      <c r="CZ80" s="319"/>
      <c r="DA80" s="319" t="s">
        <v>580</v>
      </c>
      <c r="DB80" s="319"/>
      <c r="DC80" s="301" t="n">
        <f aca="false">J80</f>
        <v>0</v>
      </c>
      <c r="DD80" s="314"/>
      <c r="DE80" s="314"/>
      <c r="DF80" s="301" t="n">
        <f aca="false">R80</f>
        <v>0</v>
      </c>
      <c r="DG80" s="315"/>
      <c r="DH80" s="169" t="n">
        <f aca="false">W80</f>
        <v>0</v>
      </c>
      <c r="DI80" s="301" t="n">
        <f aca="false">'3-ToM-Motion Safety'!P72</f>
        <v>0</v>
      </c>
      <c r="DJ80" s="301" t="n">
        <f aca="false">'3-ToM-Motion Safety'!AB72</f>
        <v>0</v>
      </c>
      <c r="DK80" s="301" t="n">
        <f aca="false">'3-ToM-Motion Safety'!AN72</f>
        <v>0</v>
      </c>
      <c r="DL80" s="320"/>
      <c r="DN80" s="321"/>
      <c r="DO80" s="322" t="n">
        <f aca="false">IF(AG80="MOT_1",X80,0)</f>
        <v>0</v>
      </c>
      <c r="DP80" s="322" t="n">
        <f aca="false">IF(AG80="MOT_2",X80,0)</f>
        <v>0</v>
      </c>
      <c r="DQ80" s="322" t="n">
        <f aca="false">IF(AG80="MOT_3",X80,0)</f>
        <v>0</v>
      </c>
      <c r="DR80" s="323" t="n">
        <f aca="false">IF(AR80="SENS_2",X80,0)</f>
        <v>0</v>
      </c>
      <c r="DS80" s="323" t="n">
        <f aca="false">IF(BD80="ENC_1",X80,0)+IF(BP80="ENC_1",X80,0)</f>
        <v>0</v>
      </c>
      <c r="DT80" s="323" t="n">
        <f aca="false">IF(BD80="RES_1",X80,0)+IF(BP80="RES_1",X80,0)</f>
        <v>0</v>
      </c>
      <c r="DU80" s="323" t="n">
        <f aca="false">IF(BD80="POT_1",X80,0)+IF(BP80="POT_1",X80,0)</f>
        <v>0</v>
      </c>
      <c r="DV80" s="323" t="n">
        <f aca="false">IF(CF80="SWI_1",X80,0)+IF(CP80="SWI_1",X80,0)</f>
        <v>0</v>
      </c>
      <c r="DW80" s="322" t="n">
        <f aca="false">IF(CF80="SWI_2",X80,0)+IF(CP80="SWI_2",X80,0)</f>
        <v>0</v>
      </c>
      <c r="DX80" s="322" t="n">
        <f aca="false">IF(DE80="BRK_1",X80,0)</f>
        <v>0</v>
      </c>
    </row>
    <row r="81" customFormat="false" ht="30" hidden="false" customHeight="true" outlineLevel="0" collapsed="false">
      <c r="A81" s="167" t="n">
        <f aca="false">'[3]1-ToM-Requirements'!A46</f>
        <v>40</v>
      </c>
      <c r="B81" s="301" t="str">
        <f aca="false">'[3]1-ToM-Requirements'!B46</f>
        <v>Sample Slit Set - Right Blade</v>
      </c>
      <c r="C81" s="301" t="str">
        <f aca="false">'[3]1-ToM-Requirements'!C46</f>
        <v>SpSl:MC-SlYm</v>
      </c>
      <c r="D81" s="169" t="str">
        <f aca="false">'[3]1-ToM-Requirements'!E46</f>
        <v>Sample Slit System</v>
      </c>
      <c r="E81" s="302"/>
      <c r="F81" s="303"/>
      <c r="G81" s="172"/>
      <c r="H81" s="304"/>
      <c r="I81" s="304"/>
      <c r="J81" s="304"/>
      <c r="K81" s="304"/>
      <c r="L81" s="305"/>
      <c r="M81" s="306"/>
      <c r="N81" s="304"/>
      <c r="O81" s="304"/>
      <c r="P81" s="307"/>
      <c r="Q81" s="171"/>
      <c r="R81" s="171"/>
      <c r="S81" s="171"/>
      <c r="T81" s="308"/>
      <c r="U81" s="308"/>
      <c r="V81" s="308"/>
      <c r="W81" s="308"/>
      <c r="X81" s="309"/>
      <c r="Y81" s="310" t="n">
        <f aca="false">'2-ToM-Components'!F73</f>
        <v>0</v>
      </c>
      <c r="Z81" s="308"/>
      <c r="AA81" s="311"/>
      <c r="AB81" s="171"/>
      <c r="AC81" s="301" t="n">
        <f aca="false">'2-ToM-Components'!I73</f>
        <v>0</v>
      </c>
      <c r="AD81" s="119"/>
      <c r="AE81" s="301" t="n">
        <f aca="false">J81</f>
        <v>0</v>
      </c>
      <c r="AF81" s="312"/>
      <c r="AG81" s="312"/>
      <c r="AH81" s="301" t="n">
        <f aca="false">R81</f>
        <v>0</v>
      </c>
      <c r="AI81" s="313"/>
      <c r="AJ81" s="169" t="n">
        <f aca="false">W81</f>
        <v>0</v>
      </c>
      <c r="AK81" s="330"/>
      <c r="AL81" s="311"/>
      <c r="AM81" s="171"/>
      <c r="AN81" s="171"/>
      <c r="AO81" s="119"/>
      <c r="AP81" s="301" t="n">
        <f aca="false">J81</f>
        <v>0</v>
      </c>
      <c r="AQ81" s="314"/>
      <c r="AR81" s="314"/>
      <c r="AS81" s="301" t="n">
        <f aca="false">R81</f>
        <v>0</v>
      </c>
      <c r="AT81" s="315"/>
      <c r="AU81" s="169" t="n">
        <f aca="false">W81</f>
        <v>0</v>
      </c>
      <c r="AV81" s="301" t="n">
        <f aca="false">'2-ToM-Components'!S73</f>
        <v>0</v>
      </c>
      <c r="AW81" s="301" t="n">
        <f aca="false">'2-ToM-Components'!U73</f>
        <v>0</v>
      </c>
      <c r="AX81" s="308"/>
      <c r="AY81" s="316"/>
      <c r="AZ81" s="171"/>
      <c r="BA81" s="171"/>
      <c r="BB81" s="301" t="n">
        <f aca="false">J81</f>
        <v>0</v>
      </c>
      <c r="BC81" s="312"/>
      <c r="BD81" s="312"/>
      <c r="BE81" s="301" t="n">
        <f aca="false">R81</f>
        <v>0</v>
      </c>
      <c r="BF81" s="313"/>
      <c r="BG81" s="169" t="n">
        <f aca="false">W81</f>
        <v>0</v>
      </c>
      <c r="BH81" s="301" t="n">
        <f aca="false">'2-ToM-Components'!AD73</f>
        <v>0</v>
      </c>
      <c r="BI81" s="301" t="n">
        <f aca="false">'2-ToM-Components'!AF73</f>
        <v>0</v>
      </c>
      <c r="BJ81" s="317"/>
      <c r="BK81" s="318"/>
      <c r="BL81" s="319"/>
      <c r="BM81" s="319"/>
      <c r="BN81" s="301" t="n">
        <f aca="false">J81</f>
        <v>0</v>
      </c>
      <c r="BO81" s="314"/>
      <c r="BP81" s="314"/>
      <c r="BQ81" s="301" t="n">
        <f aca="false">R81</f>
        <v>0</v>
      </c>
      <c r="BR81" s="315"/>
      <c r="BS81" s="169" t="n">
        <f aca="false">W81</f>
        <v>0</v>
      </c>
      <c r="BT81" s="308" t="s">
        <v>449</v>
      </c>
      <c r="BU81" s="316"/>
      <c r="BV81" s="171" t="s">
        <v>563</v>
      </c>
      <c r="BW81" s="171"/>
      <c r="BX81" s="168" t="n">
        <f aca="false">'2-ToM-Components'!O73</f>
        <v>0</v>
      </c>
      <c r="BY81" s="171"/>
      <c r="BZ81" s="171"/>
      <c r="CA81" s="319"/>
      <c r="CB81" s="319"/>
      <c r="CC81" s="301" t="n">
        <f aca="false">J81</f>
        <v>0</v>
      </c>
      <c r="CD81" s="312"/>
      <c r="CE81" s="312"/>
      <c r="CF81" s="312"/>
      <c r="CG81" s="301" t="n">
        <f aca="false">R81</f>
        <v>0</v>
      </c>
      <c r="CH81" s="313"/>
      <c r="CI81" s="169" t="n">
        <f aca="false">W81</f>
        <v>0</v>
      </c>
      <c r="CJ81" s="319"/>
      <c r="CK81" s="319"/>
      <c r="CL81" s="319"/>
      <c r="CM81" s="319"/>
      <c r="CN81" s="301" t="n">
        <f aca="false">J81</f>
        <v>0</v>
      </c>
      <c r="CO81" s="314"/>
      <c r="CP81" s="314"/>
      <c r="CQ81" s="314"/>
      <c r="CR81" s="301" t="n">
        <f aca="false">R81</f>
        <v>0</v>
      </c>
      <c r="CS81" s="315"/>
      <c r="CT81" s="169" t="n">
        <f aca="false">W81</f>
        <v>0</v>
      </c>
      <c r="CU81" s="308" t="s">
        <v>480</v>
      </c>
      <c r="CV81" s="316"/>
      <c r="CW81" s="171" t="s">
        <v>577</v>
      </c>
      <c r="CX81" s="171"/>
      <c r="CY81" s="171" t="s">
        <v>579</v>
      </c>
      <c r="CZ81" s="319"/>
      <c r="DA81" s="319" t="s">
        <v>580</v>
      </c>
      <c r="DB81" s="319"/>
      <c r="DC81" s="301" t="n">
        <f aca="false">J81</f>
        <v>0</v>
      </c>
      <c r="DD81" s="314"/>
      <c r="DE81" s="314"/>
      <c r="DF81" s="301" t="n">
        <f aca="false">R81</f>
        <v>0</v>
      </c>
      <c r="DG81" s="315"/>
      <c r="DH81" s="169" t="n">
        <f aca="false">W81</f>
        <v>0</v>
      </c>
      <c r="DI81" s="301" t="n">
        <f aca="false">'3-ToM-Motion Safety'!P73</f>
        <v>0</v>
      </c>
      <c r="DJ81" s="301" t="n">
        <f aca="false">'3-ToM-Motion Safety'!AB73</f>
        <v>0</v>
      </c>
      <c r="DK81" s="301" t="n">
        <f aca="false">'3-ToM-Motion Safety'!AN73</f>
        <v>0</v>
      </c>
      <c r="DL81" s="320"/>
      <c r="DN81" s="321"/>
      <c r="DO81" s="322" t="n">
        <f aca="false">IF(AG81="MOT_1",X81,0)</f>
        <v>0</v>
      </c>
      <c r="DP81" s="322" t="n">
        <f aca="false">IF(AG81="MOT_2",X81,0)</f>
        <v>0</v>
      </c>
      <c r="DQ81" s="322" t="n">
        <f aca="false">IF(AG81="MOT_3",X81,0)</f>
        <v>0</v>
      </c>
      <c r="DR81" s="323" t="n">
        <f aca="false">IF(AR81="SENS_2",X81,0)</f>
        <v>0</v>
      </c>
      <c r="DS81" s="323" t="n">
        <f aca="false">IF(BD81="ENC_1",X81,0)+IF(BP81="ENC_1",X81,0)</f>
        <v>0</v>
      </c>
      <c r="DT81" s="323" t="n">
        <f aca="false">IF(BD81="RES_1",X81,0)+IF(BP81="RES_1",X81,0)</f>
        <v>0</v>
      </c>
      <c r="DU81" s="323" t="n">
        <f aca="false">IF(BD81="POT_1",X81,0)+IF(BP81="POT_1",X81,0)</f>
        <v>0</v>
      </c>
      <c r="DV81" s="323" t="n">
        <f aca="false">IF(CF81="SWI_1",X81,0)+IF(CP81="SWI_1",X81,0)</f>
        <v>0</v>
      </c>
      <c r="DW81" s="322" t="n">
        <f aca="false">IF(CF81="SWI_2",X81,0)+IF(CP81="SWI_2",X81,0)</f>
        <v>0</v>
      </c>
      <c r="DX81" s="322" t="n">
        <f aca="false">IF(DE81="BRK_1",X81,0)</f>
        <v>0</v>
      </c>
    </row>
    <row r="82" customFormat="false" ht="30" hidden="false" customHeight="true" outlineLevel="0" collapsed="false">
      <c r="A82" s="167" t="n">
        <f aca="false">'[3]1-ToM-Requirements'!A47</f>
        <v>41</v>
      </c>
      <c r="B82" s="301" t="str">
        <f aca="false">'[3]1-ToM-Requirements'!B47</f>
        <v>Sample Slit Set- Upper Blade</v>
      </c>
      <c r="C82" s="301" t="str">
        <f aca="false">'[3]1-ToM-Requirements'!C47</f>
        <v>SpSl:MC-SlZp</v>
      </c>
      <c r="D82" s="169" t="str">
        <f aca="false">'[3]1-ToM-Requirements'!E47</f>
        <v>Sample Slit System</v>
      </c>
      <c r="E82" s="302"/>
      <c r="F82" s="303"/>
      <c r="G82" s="172"/>
      <c r="H82" s="304"/>
      <c r="I82" s="304"/>
      <c r="J82" s="304"/>
      <c r="K82" s="304"/>
      <c r="L82" s="305"/>
      <c r="M82" s="306"/>
      <c r="N82" s="304"/>
      <c r="O82" s="304"/>
      <c r="P82" s="307"/>
      <c r="Q82" s="171"/>
      <c r="R82" s="171"/>
      <c r="S82" s="171"/>
      <c r="T82" s="308"/>
      <c r="U82" s="308"/>
      <c r="V82" s="308"/>
      <c r="W82" s="308"/>
      <c r="X82" s="309"/>
      <c r="Y82" s="310" t="n">
        <f aca="false">'2-ToM-Components'!F74</f>
        <v>0</v>
      </c>
      <c r="Z82" s="308"/>
      <c r="AA82" s="311"/>
      <c r="AB82" s="171"/>
      <c r="AC82" s="301" t="n">
        <f aca="false">'2-ToM-Components'!I74</f>
        <v>0</v>
      </c>
      <c r="AD82" s="119"/>
      <c r="AE82" s="301" t="n">
        <f aca="false">J82</f>
        <v>0</v>
      </c>
      <c r="AF82" s="312"/>
      <c r="AG82" s="312"/>
      <c r="AH82" s="301" t="n">
        <f aca="false">R82</f>
        <v>0</v>
      </c>
      <c r="AI82" s="313"/>
      <c r="AJ82" s="169" t="n">
        <f aca="false">W82</f>
        <v>0</v>
      </c>
      <c r="AK82" s="330"/>
      <c r="AL82" s="311"/>
      <c r="AM82" s="171"/>
      <c r="AN82" s="171"/>
      <c r="AO82" s="119"/>
      <c r="AP82" s="301" t="n">
        <f aca="false">J82</f>
        <v>0</v>
      </c>
      <c r="AQ82" s="314"/>
      <c r="AR82" s="314"/>
      <c r="AS82" s="301" t="n">
        <f aca="false">R82</f>
        <v>0</v>
      </c>
      <c r="AT82" s="315"/>
      <c r="AU82" s="169" t="n">
        <f aca="false">W82</f>
        <v>0</v>
      </c>
      <c r="AV82" s="301" t="n">
        <f aca="false">'2-ToM-Components'!S74</f>
        <v>0</v>
      </c>
      <c r="AW82" s="301" t="n">
        <f aca="false">'2-ToM-Components'!U74</f>
        <v>0</v>
      </c>
      <c r="AX82" s="308"/>
      <c r="AY82" s="316"/>
      <c r="AZ82" s="171"/>
      <c r="BA82" s="171"/>
      <c r="BB82" s="301" t="n">
        <f aca="false">J82</f>
        <v>0</v>
      </c>
      <c r="BC82" s="312"/>
      <c r="BD82" s="312"/>
      <c r="BE82" s="301" t="n">
        <f aca="false">R82</f>
        <v>0</v>
      </c>
      <c r="BF82" s="313"/>
      <c r="BG82" s="169" t="n">
        <f aca="false">W82</f>
        <v>0</v>
      </c>
      <c r="BH82" s="301" t="n">
        <f aca="false">'2-ToM-Components'!AD74</f>
        <v>0</v>
      </c>
      <c r="BI82" s="301" t="n">
        <f aca="false">'2-ToM-Components'!AF74</f>
        <v>0</v>
      </c>
      <c r="BJ82" s="317"/>
      <c r="BK82" s="318"/>
      <c r="BL82" s="319"/>
      <c r="BM82" s="319"/>
      <c r="BN82" s="301" t="n">
        <f aca="false">J82</f>
        <v>0</v>
      </c>
      <c r="BO82" s="314"/>
      <c r="BP82" s="314"/>
      <c r="BQ82" s="301" t="n">
        <f aca="false">R82</f>
        <v>0</v>
      </c>
      <c r="BR82" s="315"/>
      <c r="BS82" s="169" t="n">
        <f aca="false">W82</f>
        <v>0</v>
      </c>
      <c r="BT82" s="308" t="s">
        <v>449</v>
      </c>
      <c r="BU82" s="316"/>
      <c r="BV82" s="171" t="s">
        <v>563</v>
      </c>
      <c r="BW82" s="171"/>
      <c r="BX82" s="168" t="n">
        <f aca="false">'2-ToM-Components'!O74</f>
        <v>0</v>
      </c>
      <c r="BY82" s="171"/>
      <c r="BZ82" s="171"/>
      <c r="CA82" s="319"/>
      <c r="CB82" s="319"/>
      <c r="CC82" s="301" t="n">
        <f aca="false">J82</f>
        <v>0</v>
      </c>
      <c r="CD82" s="312"/>
      <c r="CE82" s="312"/>
      <c r="CF82" s="312"/>
      <c r="CG82" s="301" t="n">
        <f aca="false">R82</f>
        <v>0</v>
      </c>
      <c r="CH82" s="313"/>
      <c r="CI82" s="169" t="n">
        <f aca="false">W82</f>
        <v>0</v>
      </c>
      <c r="CJ82" s="319"/>
      <c r="CK82" s="319"/>
      <c r="CL82" s="319"/>
      <c r="CM82" s="319"/>
      <c r="CN82" s="301" t="n">
        <f aca="false">J82</f>
        <v>0</v>
      </c>
      <c r="CO82" s="314"/>
      <c r="CP82" s="314"/>
      <c r="CQ82" s="314"/>
      <c r="CR82" s="301" t="n">
        <f aca="false">R82</f>
        <v>0</v>
      </c>
      <c r="CS82" s="315"/>
      <c r="CT82" s="169" t="n">
        <f aca="false">W82</f>
        <v>0</v>
      </c>
      <c r="CU82" s="308" t="s">
        <v>480</v>
      </c>
      <c r="CV82" s="316"/>
      <c r="CW82" s="171" t="s">
        <v>577</v>
      </c>
      <c r="CX82" s="171"/>
      <c r="CY82" s="171" t="s">
        <v>579</v>
      </c>
      <c r="CZ82" s="319"/>
      <c r="DA82" s="319" t="s">
        <v>580</v>
      </c>
      <c r="DB82" s="319"/>
      <c r="DC82" s="301" t="n">
        <f aca="false">J82</f>
        <v>0</v>
      </c>
      <c r="DD82" s="314"/>
      <c r="DE82" s="314"/>
      <c r="DF82" s="301" t="n">
        <f aca="false">R82</f>
        <v>0</v>
      </c>
      <c r="DG82" s="315"/>
      <c r="DH82" s="169" t="n">
        <f aca="false">W82</f>
        <v>0</v>
      </c>
      <c r="DI82" s="301" t="n">
        <f aca="false">'3-ToM-Motion Safety'!P74</f>
        <v>0</v>
      </c>
      <c r="DJ82" s="301" t="n">
        <f aca="false">'3-ToM-Motion Safety'!AB74</f>
        <v>0</v>
      </c>
      <c r="DK82" s="301" t="n">
        <f aca="false">'3-ToM-Motion Safety'!AN74</f>
        <v>0</v>
      </c>
      <c r="DL82" s="320"/>
      <c r="DN82" s="321"/>
      <c r="DO82" s="322" t="n">
        <f aca="false">IF(AG82="MOT_1",X82,0)</f>
        <v>0</v>
      </c>
      <c r="DP82" s="322" t="n">
        <f aca="false">IF(AG82="MOT_2",X82,0)</f>
        <v>0</v>
      </c>
      <c r="DQ82" s="322" t="n">
        <f aca="false">IF(AG82="MOT_3",X82,0)</f>
        <v>0</v>
      </c>
      <c r="DR82" s="323" t="n">
        <f aca="false">IF(AR82="SENS_2",X82,0)</f>
        <v>0</v>
      </c>
      <c r="DS82" s="323" t="n">
        <f aca="false">IF(BD82="ENC_1",X82,0)+IF(BP82="ENC_1",X82,0)</f>
        <v>0</v>
      </c>
      <c r="DT82" s="323" t="n">
        <f aca="false">IF(BD82="RES_1",X82,0)+IF(BP82="RES_1",X82,0)</f>
        <v>0</v>
      </c>
      <c r="DU82" s="323" t="n">
        <f aca="false">IF(BD82="POT_1",X82,0)+IF(BP82="POT_1",X82,0)</f>
        <v>0</v>
      </c>
      <c r="DV82" s="323" t="n">
        <f aca="false">IF(CF82="SWI_1",X82,0)+IF(CP82="SWI_1",X82,0)</f>
        <v>0</v>
      </c>
      <c r="DW82" s="322" t="n">
        <f aca="false">IF(CF82="SWI_2",X82,0)+IF(CP82="SWI_2",X82,0)</f>
        <v>0</v>
      </c>
      <c r="DX82" s="322" t="n">
        <f aca="false">IF(DE82="BRK_1",X82,0)</f>
        <v>0</v>
      </c>
    </row>
    <row r="83" customFormat="false" ht="30" hidden="false" customHeight="true" outlineLevel="0" collapsed="false">
      <c r="A83" s="167" t="n">
        <f aca="false">'[3]1-ToM-Requirements'!A48</f>
        <v>42</v>
      </c>
      <c r="B83" s="301" t="str">
        <f aca="false">'[3]1-ToM-Requirements'!B48</f>
        <v>Sample Slit Set - Lower Blade</v>
      </c>
      <c r="C83" s="301" t="str">
        <f aca="false">'[3]1-ToM-Requirements'!C48</f>
        <v>SpSl:MC-SlZm</v>
      </c>
      <c r="D83" s="169" t="str">
        <f aca="false">'[3]1-ToM-Requirements'!E48</f>
        <v>Sample Slit System</v>
      </c>
      <c r="E83" s="302"/>
      <c r="F83" s="303"/>
      <c r="G83" s="172"/>
      <c r="H83" s="304"/>
      <c r="I83" s="304"/>
      <c r="J83" s="304"/>
      <c r="K83" s="304"/>
      <c r="L83" s="305"/>
      <c r="M83" s="306"/>
      <c r="N83" s="304"/>
      <c r="O83" s="304"/>
      <c r="P83" s="307"/>
      <c r="Q83" s="171"/>
      <c r="R83" s="171"/>
      <c r="S83" s="171"/>
      <c r="T83" s="308"/>
      <c r="U83" s="308"/>
      <c r="V83" s="308"/>
      <c r="W83" s="308"/>
      <c r="X83" s="309"/>
      <c r="Y83" s="310" t="n">
        <f aca="false">'2-ToM-Components'!F75</f>
        <v>0</v>
      </c>
      <c r="Z83" s="308"/>
      <c r="AA83" s="311"/>
      <c r="AB83" s="171"/>
      <c r="AC83" s="301" t="n">
        <f aca="false">'2-ToM-Components'!I75</f>
        <v>0</v>
      </c>
      <c r="AD83" s="119"/>
      <c r="AE83" s="301" t="n">
        <f aca="false">J83</f>
        <v>0</v>
      </c>
      <c r="AF83" s="312"/>
      <c r="AG83" s="312"/>
      <c r="AH83" s="301" t="n">
        <f aca="false">R83</f>
        <v>0</v>
      </c>
      <c r="AI83" s="313"/>
      <c r="AJ83" s="169" t="n">
        <f aca="false">W83</f>
        <v>0</v>
      </c>
      <c r="AK83" s="330"/>
      <c r="AL83" s="311"/>
      <c r="AM83" s="171"/>
      <c r="AN83" s="171"/>
      <c r="AO83" s="119"/>
      <c r="AP83" s="301" t="n">
        <f aca="false">J83</f>
        <v>0</v>
      </c>
      <c r="AQ83" s="314"/>
      <c r="AR83" s="314"/>
      <c r="AS83" s="301" t="n">
        <f aca="false">R83</f>
        <v>0</v>
      </c>
      <c r="AT83" s="315"/>
      <c r="AU83" s="169" t="n">
        <f aca="false">W83</f>
        <v>0</v>
      </c>
      <c r="AV83" s="301" t="n">
        <f aca="false">'2-ToM-Components'!S75</f>
        <v>0</v>
      </c>
      <c r="AW83" s="301" t="n">
        <f aca="false">'2-ToM-Components'!U75</f>
        <v>0</v>
      </c>
      <c r="AX83" s="308"/>
      <c r="AY83" s="316"/>
      <c r="AZ83" s="171"/>
      <c r="BA83" s="171"/>
      <c r="BB83" s="301" t="n">
        <f aca="false">J83</f>
        <v>0</v>
      </c>
      <c r="BC83" s="312"/>
      <c r="BD83" s="312"/>
      <c r="BE83" s="301" t="n">
        <f aca="false">R83</f>
        <v>0</v>
      </c>
      <c r="BF83" s="313"/>
      <c r="BG83" s="169" t="n">
        <f aca="false">W83</f>
        <v>0</v>
      </c>
      <c r="BH83" s="301" t="n">
        <f aca="false">'2-ToM-Components'!AD75</f>
        <v>0</v>
      </c>
      <c r="BI83" s="301" t="n">
        <f aca="false">'2-ToM-Components'!AF75</f>
        <v>0</v>
      </c>
      <c r="BJ83" s="317"/>
      <c r="BK83" s="318"/>
      <c r="BL83" s="319"/>
      <c r="BM83" s="319"/>
      <c r="BN83" s="301" t="n">
        <f aca="false">J83</f>
        <v>0</v>
      </c>
      <c r="BO83" s="314"/>
      <c r="BP83" s="314"/>
      <c r="BQ83" s="301" t="n">
        <f aca="false">R83</f>
        <v>0</v>
      </c>
      <c r="BR83" s="315"/>
      <c r="BS83" s="169" t="n">
        <f aca="false">W83</f>
        <v>0</v>
      </c>
      <c r="BT83" s="308" t="s">
        <v>449</v>
      </c>
      <c r="BU83" s="316"/>
      <c r="BV83" s="171" t="s">
        <v>563</v>
      </c>
      <c r="BW83" s="171"/>
      <c r="BX83" s="168" t="n">
        <f aca="false">'2-ToM-Components'!O75</f>
        <v>0</v>
      </c>
      <c r="BY83" s="171"/>
      <c r="BZ83" s="171"/>
      <c r="CA83" s="319"/>
      <c r="CB83" s="319"/>
      <c r="CC83" s="301" t="n">
        <f aca="false">J83</f>
        <v>0</v>
      </c>
      <c r="CD83" s="312"/>
      <c r="CE83" s="312"/>
      <c r="CF83" s="312"/>
      <c r="CG83" s="301" t="n">
        <f aca="false">R83</f>
        <v>0</v>
      </c>
      <c r="CH83" s="313"/>
      <c r="CI83" s="169" t="n">
        <f aca="false">W83</f>
        <v>0</v>
      </c>
      <c r="CJ83" s="319"/>
      <c r="CK83" s="319"/>
      <c r="CL83" s="319"/>
      <c r="CM83" s="319"/>
      <c r="CN83" s="301" t="n">
        <f aca="false">J83</f>
        <v>0</v>
      </c>
      <c r="CO83" s="314"/>
      <c r="CP83" s="314"/>
      <c r="CQ83" s="314"/>
      <c r="CR83" s="301" t="n">
        <f aca="false">R83</f>
        <v>0</v>
      </c>
      <c r="CS83" s="315"/>
      <c r="CT83" s="169" t="n">
        <f aca="false">W83</f>
        <v>0</v>
      </c>
      <c r="CU83" s="308" t="s">
        <v>480</v>
      </c>
      <c r="CV83" s="316"/>
      <c r="CW83" s="171" t="s">
        <v>577</v>
      </c>
      <c r="CX83" s="171"/>
      <c r="CY83" s="171" t="s">
        <v>579</v>
      </c>
      <c r="CZ83" s="319"/>
      <c r="DA83" s="319" t="s">
        <v>580</v>
      </c>
      <c r="DB83" s="319"/>
      <c r="DC83" s="301" t="n">
        <f aca="false">J83</f>
        <v>0</v>
      </c>
      <c r="DD83" s="314"/>
      <c r="DE83" s="314"/>
      <c r="DF83" s="301" t="n">
        <f aca="false">R83</f>
        <v>0</v>
      </c>
      <c r="DG83" s="315"/>
      <c r="DH83" s="169" t="n">
        <f aca="false">W83</f>
        <v>0</v>
      </c>
      <c r="DI83" s="301" t="n">
        <f aca="false">'3-ToM-Motion Safety'!P75</f>
        <v>0</v>
      </c>
      <c r="DJ83" s="301" t="n">
        <f aca="false">'3-ToM-Motion Safety'!AB75</f>
        <v>0</v>
      </c>
      <c r="DK83" s="301" t="n">
        <f aca="false">'3-ToM-Motion Safety'!AN75</f>
        <v>0</v>
      </c>
      <c r="DL83" s="320"/>
      <c r="DN83" s="321"/>
      <c r="DO83" s="322" t="n">
        <f aca="false">IF(AG83="MOT_1",X83,0)</f>
        <v>0</v>
      </c>
      <c r="DP83" s="322" t="n">
        <f aca="false">IF(AG83="MOT_2",X83,0)</f>
        <v>0</v>
      </c>
      <c r="DQ83" s="322" t="n">
        <f aca="false">IF(AG83="MOT_3",X83,0)</f>
        <v>0</v>
      </c>
      <c r="DR83" s="323" t="n">
        <f aca="false">IF(AR83="SENS_2",X83,0)</f>
        <v>0</v>
      </c>
      <c r="DS83" s="323" t="n">
        <f aca="false">IF(BD83="ENC_1",X83,0)+IF(BP83="ENC_1",X83,0)</f>
        <v>0</v>
      </c>
      <c r="DT83" s="323" t="n">
        <f aca="false">IF(BD83="RES_1",X83,0)+IF(BP83="RES_1",X83,0)</f>
        <v>0</v>
      </c>
      <c r="DU83" s="323" t="n">
        <f aca="false">IF(BD83="POT_1",X83,0)+IF(BP83="POT_1",X83,0)</f>
        <v>0</v>
      </c>
      <c r="DV83" s="323" t="n">
        <f aca="false">IF(CF83="SWI_1",X83,0)+IF(CP83="SWI_1",X83,0)</f>
        <v>0</v>
      </c>
      <c r="DW83" s="322" t="n">
        <f aca="false">IF(CF83="SWI_2",X83,0)+IF(CP83="SWI_2",X83,0)</f>
        <v>0</v>
      </c>
      <c r="DX83" s="322" t="n">
        <f aca="false">IF(DE83="BRK_1",X83,0)</f>
        <v>0</v>
      </c>
    </row>
    <row r="84" customFormat="false" ht="30" hidden="false" customHeight="true" outlineLevel="0" collapsed="false">
      <c r="A84" s="167" t="n">
        <f aca="false">'[3]1-ToM-Requirements'!A49</f>
        <v>43</v>
      </c>
      <c r="B84" s="301" t="str">
        <f aca="false">'[3]1-ToM-Requirements'!B49</f>
        <v>Sample Lateral Adjustment</v>
      </c>
      <c r="C84" s="301" t="str">
        <f aca="false">'[3]1-ToM-Requirements'!C49</f>
        <v>SpLin:MC-LinY-01</v>
      </c>
      <c r="D84" s="169" t="str">
        <f aca="false">'[3]1-ToM-Requirements'!E49</f>
        <v>Y-Adjustment stage (Sample + Detector)</v>
      </c>
      <c r="E84" s="302"/>
      <c r="F84" s="303"/>
      <c r="G84" s="172"/>
      <c r="H84" s="304"/>
      <c r="I84" s="304"/>
      <c r="J84" s="304"/>
      <c r="K84" s="304"/>
      <c r="L84" s="305"/>
      <c r="M84" s="306"/>
      <c r="N84" s="304"/>
      <c r="O84" s="304"/>
      <c r="P84" s="307"/>
      <c r="Q84" s="171"/>
      <c r="R84" s="171"/>
      <c r="S84" s="171"/>
      <c r="T84" s="308"/>
      <c r="U84" s="308"/>
      <c r="V84" s="308"/>
      <c r="W84" s="308"/>
      <c r="X84" s="309"/>
      <c r="Y84" s="310" t="n">
        <f aca="false">'2-ToM-Components'!F76</f>
        <v>0</v>
      </c>
      <c r="Z84" s="308"/>
      <c r="AA84" s="311"/>
      <c r="AB84" s="171"/>
      <c r="AC84" s="301" t="n">
        <f aca="false">'2-ToM-Components'!I76</f>
        <v>0</v>
      </c>
      <c r="AD84" s="119"/>
      <c r="AE84" s="301" t="n">
        <f aca="false">J84</f>
        <v>0</v>
      </c>
      <c r="AF84" s="312"/>
      <c r="AG84" s="312"/>
      <c r="AH84" s="301" t="n">
        <f aca="false">R84</f>
        <v>0</v>
      </c>
      <c r="AI84" s="313"/>
      <c r="AJ84" s="169" t="n">
        <f aca="false">W84</f>
        <v>0</v>
      </c>
      <c r="AK84" s="330"/>
      <c r="AL84" s="311"/>
      <c r="AM84" s="171"/>
      <c r="AN84" s="171"/>
      <c r="AO84" s="119"/>
      <c r="AP84" s="301" t="n">
        <f aca="false">J84</f>
        <v>0</v>
      </c>
      <c r="AQ84" s="314"/>
      <c r="AR84" s="314"/>
      <c r="AS84" s="301" t="n">
        <f aca="false">R84</f>
        <v>0</v>
      </c>
      <c r="AT84" s="315"/>
      <c r="AU84" s="169" t="n">
        <f aca="false">W84</f>
        <v>0</v>
      </c>
      <c r="AV84" s="301" t="n">
        <f aca="false">'2-ToM-Components'!S76</f>
        <v>0</v>
      </c>
      <c r="AW84" s="301" t="n">
        <f aca="false">'2-ToM-Components'!U76</f>
        <v>0</v>
      </c>
      <c r="AX84" s="308"/>
      <c r="AY84" s="316"/>
      <c r="AZ84" s="171"/>
      <c r="BA84" s="171"/>
      <c r="BB84" s="301" t="n">
        <f aca="false">J84</f>
        <v>0</v>
      </c>
      <c r="BC84" s="312"/>
      <c r="BD84" s="312"/>
      <c r="BE84" s="301" t="n">
        <f aca="false">R84</f>
        <v>0</v>
      </c>
      <c r="BF84" s="313"/>
      <c r="BG84" s="169" t="n">
        <f aca="false">W84</f>
        <v>0</v>
      </c>
      <c r="BH84" s="301" t="n">
        <f aca="false">'2-ToM-Components'!AD76</f>
        <v>0</v>
      </c>
      <c r="BI84" s="301" t="n">
        <f aca="false">'2-ToM-Components'!AF76</f>
        <v>0</v>
      </c>
      <c r="BJ84" s="317"/>
      <c r="BK84" s="318"/>
      <c r="BL84" s="319"/>
      <c r="BM84" s="319"/>
      <c r="BN84" s="301" t="n">
        <f aca="false">J84</f>
        <v>0</v>
      </c>
      <c r="BO84" s="314"/>
      <c r="BP84" s="314"/>
      <c r="BQ84" s="301" t="n">
        <f aca="false">R84</f>
        <v>0</v>
      </c>
      <c r="BR84" s="315"/>
      <c r="BS84" s="169" t="n">
        <f aca="false">W84</f>
        <v>0</v>
      </c>
      <c r="BT84" s="308" t="s">
        <v>449</v>
      </c>
      <c r="BU84" s="316"/>
      <c r="BV84" s="171" t="s">
        <v>563</v>
      </c>
      <c r="BW84" s="171"/>
      <c r="BX84" s="168" t="n">
        <f aca="false">'2-ToM-Components'!O76</f>
        <v>0</v>
      </c>
      <c r="BY84" s="171"/>
      <c r="BZ84" s="171"/>
      <c r="CA84" s="319"/>
      <c r="CB84" s="319"/>
      <c r="CC84" s="301" t="n">
        <f aca="false">J84</f>
        <v>0</v>
      </c>
      <c r="CD84" s="312"/>
      <c r="CE84" s="312"/>
      <c r="CF84" s="312"/>
      <c r="CG84" s="301" t="n">
        <f aca="false">R84</f>
        <v>0</v>
      </c>
      <c r="CH84" s="313"/>
      <c r="CI84" s="169" t="n">
        <f aca="false">W84</f>
        <v>0</v>
      </c>
      <c r="CJ84" s="319"/>
      <c r="CK84" s="319"/>
      <c r="CL84" s="319"/>
      <c r="CM84" s="319"/>
      <c r="CN84" s="301" t="n">
        <f aca="false">J84</f>
        <v>0</v>
      </c>
      <c r="CO84" s="314"/>
      <c r="CP84" s="314"/>
      <c r="CQ84" s="314"/>
      <c r="CR84" s="301" t="n">
        <f aca="false">R84</f>
        <v>0</v>
      </c>
      <c r="CS84" s="315"/>
      <c r="CT84" s="169" t="n">
        <f aca="false">W84</f>
        <v>0</v>
      </c>
      <c r="CU84" s="308" t="s">
        <v>480</v>
      </c>
      <c r="CV84" s="316"/>
      <c r="CW84" s="171" t="s">
        <v>577</v>
      </c>
      <c r="CX84" s="171"/>
      <c r="CY84" s="171" t="s">
        <v>579</v>
      </c>
      <c r="CZ84" s="319"/>
      <c r="DA84" s="319" t="s">
        <v>580</v>
      </c>
      <c r="DB84" s="319"/>
      <c r="DC84" s="301" t="n">
        <f aca="false">J84</f>
        <v>0</v>
      </c>
      <c r="DD84" s="314"/>
      <c r="DE84" s="314"/>
      <c r="DF84" s="301" t="n">
        <f aca="false">R84</f>
        <v>0</v>
      </c>
      <c r="DG84" s="315"/>
      <c r="DH84" s="169" t="n">
        <f aca="false">W84</f>
        <v>0</v>
      </c>
      <c r="DI84" s="301" t="n">
        <f aca="false">'3-ToM-Motion Safety'!P76</f>
        <v>0</v>
      </c>
      <c r="DJ84" s="301" t="n">
        <f aca="false">'3-ToM-Motion Safety'!AB76</f>
        <v>0</v>
      </c>
      <c r="DK84" s="301" t="n">
        <f aca="false">'3-ToM-Motion Safety'!AN76</f>
        <v>0</v>
      </c>
      <c r="DL84" s="320"/>
      <c r="DN84" s="321"/>
      <c r="DO84" s="322" t="n">
        <f aca="false">IF(AG84="MOT_1",X84,0)</f>
        <v>0</v>
      </c>
      <c r="DP84" s="322" t="n">
        <f aca="false">IF(AG84="MOT_2",X84,0)</f>
        <v>0</v>
      </c>
      <c r="DQ84" s="322" t="n">
        <f aca="false">IF(AG84="MOT_3",X84,0)</f>
        <v>0</v>
      </c>
      <c r="DR84" s="323" t="n">
        <f aca="false">IF(AR84="SENS_2",X84,0)</f>
        <v>0</v>
      </c>
      <c r="DS84" s="323" t="n">
        <f aca="false">IF(BD84="ENC_1",X84,0)+IF(BP84="ENC_1",X84,0)</f>
        <v>0</v>
      </c>
      <c r="DT84" s="323" t="n">
        <f aca="false">IF(BD84="RES_1",X84,0)+IF(BP84="RES_1",X84,0)</f>
        <v>0</v>
      </c>
      <c r="DU84" s="323" t="n">
        <f aca="false">IF(BD84="POT_1",X84,0)+IF(BP84="POT_1",X84,0)</f>
        <v>0</v>
      </c>
      <c r="DV84" s="323" t="n">
        <f aca="false">IF(CF84="SWI_1",X84,0)+IF(CP84="SWI_1",X84,0)</f>
        <v>0</v>
      </c>
      <c r="DW84" s="322" t="n">
        <f aca="false">IF(CF84="SWI_2",X84,0)+IF(CP84="SWI_2",X84,0)</f>
        <v>0</v>
      </c>
      <c r="DX84" s="322" t="n">
        <f aca="false">IF(DE84="BRK_1",X84,0)</f>
        <v>0</v>
      </c>
    </row>
    <row r="85" customFormat="false" ht="30" hidden="false" customHeight="true" outlineLevel="0" collapsed="false">
      <c r="A85" s="167" t="n">
        <f aca="false">'[3]1-ToM-Requirements'!A52</f>
        <v>46</v>
      </c>
      <c r="B85" s="301" t="str">
        <f aca="false">'[3]1-ToM-Requirements'!B52</f>
        <v>Sample Rotation</v>
      </c>
      <c r="C85" s="301" t="str">
        <f aca="false">'[3]1-ToM-Requirements'!C52</f>
        <v>SpRot:MC-RotZ01</v>
      </c>
      <c r="D85" s="169" t="str">
        <f aca="false">'[3]1-ToM-Requirements'!E52</f>
        <v>Sample Rotation Table</v>
      </c>
      <c r="E85" s="302"/>
      <c r="F85" s="303"/>
      <c r="G85" s="172"/>
      <c r="H85" s="304"/>
      <c r="I85" s="304"/>
      <c r="J85" s="304"/>
      <c r="K85" s="304"/>
      <c r="L85" s="305"/>
      <c r="M85" s="306"/>
      <c r="N85" s="304"/>
      <c r="O85" s="304"/>
      <c r="P85" s="307"/>
      <c r="Q85" s="171"/>
      <c r="R85" s="171"/>
      <c r="S85" s="171"/>
      <c r="T85" s="308"/>
      <c r="U85" s="308"/>
      <c r="V85" s="308"/>
      <c r="W85" s="308"/>
      <c r="X85" s="309"/>
      <c r="Y85" s="310" t="n">
        <f aca="false">'2-ToM-Components'!F77</f>
        <v>0</v>
      </c>
      <c r="Z85" s="308"/>
      <c r="AA85" s="311"/>
      <c r="AB85" s="171"/>
      <c r="AC85" s="301" t="n">
        <f aca="false">'2-ToM-Components'!I77</f>
        <v>0</v>
      </c>
      <c r="AD85" s="119"/>
      <c r="AE85" s="301" t="n">
        <f aca="false">J85</f>
        <v>0</v>
      </c>
      <c r="AF85" s="312"/>
      <c r="AG85" s="312"/>
      <c r="AH85" s="301" t="n">
        <f aca="false">R85</f>
        <v>0</v>
      </c>
      <c r="AI85" s="313"/>
      <c r="AJ85" s="169" t="n">
        <f aca="false">W85</f>
        <v>0</v>
      </c>
      <c r="AK85" s="330"/>
      <c r="AL85" s="311"/>
      <c r="AM85" s="171"/>
      <c r="AN85" s="171"/>
      <c r="AO85" s="119"/>
      <c r="AP85" s="301" t="n">
        <f aca="false">J85</f>
        <v>0</v>
      </c>
      <c r="AQ85" s="314"/>
      <c r="AR85" s="314"/>
      <c r="AS85" s="301" t="n">
        <f aca="false">R85</f>
        <v>0</v>
      </c>
      <c r="AT85" s="315"/>
      <c r="AU85" s="169" t="n">
        <f aca="false">W85</f>
        <v>0</v>
      </c>
      <c r="AV85" s="301" t="n">
        <f aca="false">'2-ToM-Components'!S77</f>
        <v>0</v>
      </c>
      <c r="AW85" s="301" t="n">
        <f aca="false">'2-ToM-Components'!U77</f>
        <v>0</v>
      </c>
      <c r="AX85" s="308"/>
      <c r="AY85" s="316"/>
      <c r="AZ85" s="171"/>
      <c r="BA85" s="171"/>
      <c r="BB85" s="301" t="n">
        <f aca="false">J85</f>
        <v>0</v>
      </c>
      <c r="BC85" s="312"/>
      <c r="BD85" s="312"/>
      <c r="BE85" s="301" t="n">
        <f aca="false">R85</f>
        <v>0</v>
      </c>
      <c r="BF85" s="313"/>
      <c r="BG85" s="169" t="n">
        <f aca="false">W85</f>
        <v>0</v>
      </c>
      <c r="BH85" s="301" t="n">
        <f aca="false">'2-ToM-Components'!AD77</f>
        <v>0</v>
      </c>
      <c r="BI85" s="301" t="n">
        <f aca="false">'2-ToM-Components'!AF77</f>
        <v>0</v>
      </c>
      <c r="BJ85" s="317"/>
      <c r="BK85" s="318"/>
      <c r="BL85" s="319"/>
      <c r="BM85" s="319"/>
      <c r="BN85" s="301" t="n">
        <f aca="false">J85</f>
        <v>0</v>
      </c>
      <c r="BO85" s="314"/>
      <c r="BP85" s="314"/>
      <c r="BQ85" s="301" t="n">
        <f aca="false">R85</f>
        <v>0</v>
      </c>
      <c r="BR85" s="315"/>
      <c r="BS85" s="169" t="n">
        <f aca="false">W85</f>
        <v>0</v>
      </c>
      <c r="BT85" s="308" t="s">
        <v>449</v>
      </c>
      <c r="BU85" s="316"/>
      <c r="BV85" s="171" t="s">
        <v>563</v>
      </c>
      <c r="BW85" s="171"/>
      <c r="BX85" s="168" t="n">
        <f aca="false">'2-ToM-Components'!O77</f>
        <v>0</v>
      </c>
      <c r="BY85" s="171"/>
      <c r="BZ85" s="171"/>
      <c r="CA85" s="319"/>
      <c r="CB85" s="319"/>
      <c r="CC85" s="301" t="n">
        <f aca="false">J85</f>
        <v>0</v>
      </c>
      <c r="CD85" s="312"/>
      <c r="CE85" s="312"/>
      <c r="CF85" s="312"/>
      <c r="CG85" s="301" t="n">
        <f aca="false">R85</f>
        <v>0</v>
      </c>
      <c r="CH85" s="313"/>
      <c r="CI85" s="169" t="n">
        <f aca="false">W85</f>
        <v>0</v>
      </c>
      <c r="CJ85" s="319"/>
      <c r="CK85" s="319"/>
      <c r="CL85" s="319"/>
      <c r="CM85" s="319"/>
      <c r="CN85" s="301" t="n">
        <f aca="false">J85</f>
        <v>0</v>
      </c>
      <c r="CO85" s="314"/>
      <c r="CP85" s="314"/>
      <c r="CQ85" s="314"/>
      <c r="CR85" s="301" t="n">
        <f aca="false">R85</f>
        <v>0</v>
      </c>
      <c r="CS85" s="315"/>
      <c r="CT85" s="169" t="n">
        <f aca="false">W85</f>
        <v>0</v>
      </c>
      <c r="CU85" s="308" t="s">
        <v>480</v>
      </c>
      <c r="CV85" s="316"/>
      <c r="CW85" s="171" t="s">
        <v>577</v>
      </c>
      <c r="CX85" s="171"/>
      <c r="CY85" s="171" t="s">
        <v>579</v>
      </c>
      <c r="CZ85" s="319"/>
      <c r="DA85" s="319" t="s">
        <v>580</v>
      </c>
      <c r="DB85" s="319"/>
      <c r="DC85" s="301" t="n">
        <f aca="false">J85</f>
        <v>0</v>
      </c>
      <c r="DD85" s="314"/>
      <c r="DE85" s="314"/>
      <c r="DF85" s="301" t="n">
        <f aca="false">R85</f>
        <v>0</v>
      </c>
      <c r="DG85" s="315"/>
      <c r="DH85" s="169" t="n">
        <f aca="false">W85</f>
        <v>0</v>
      </c>
      <c r="DI85" s="301" t="n">
        <f aca="false">'3-ToM-Motion Safety'!P77</f>
        <v>0</v>
      </c>
      <c r="DJ85" s="301" t="n">
        <f aca="false">'3-ToM-Motion Safety'!AB77</f>
        <v>0</v>
      </c>
      <c r="DK85" s="301" t="n">
        <f aca="false">'3-ToM-Motion Safety'!AN77</f>
        <v>0</v>
      </c>
      <c r="DL85" s="320"/>
      <c r="DN85" s="321"/>
      <c r="DO85" s="322" t="n">
        <f aca="false">IF(AG85="MOT_1",X85,0)</f>
        <v>0</v>
      </c>
      <c r="DP85" s="322" t="n">
        <f aca="false">IF(AG85="MOT_2",X85,0)</f>
        <v>0</v>
      </c>
      <c r="DQ85" s="322" t="n">
        <f aca="false">IF(AG85="MOT_3",X85,0)</f>
        <v>0</v>
      </c>
      <c r="DR85" s="323" t="n">
        <f aca="false">IF(AR85="SENS_2",X85,0)</f>
        <v>0</v>
      </c>
      <c r="DS85" s="323" t="n">
        <f aca="false">IF(BD85="ENC_1",X85,0)+IF(BP85="ENC_1",X85,0)</f>
        <v>0</v>
      </c>
      <c r="DT85" s="323" t="n">
        <f aca="false">IF(BD85="RES_1",X85,0)+IF(BP85="RES_1",X85,0)</f>
        <v>0</v>
      </c>
      <c r="DU85" s="323" t="n">
        <f aca="false">IF(BD85="POT_1",X85,0)+IF(BP85="POT_1",X85,0)</f>
        <v>0</v>
      </c>
      <c r="DV85" s="323" t="n">
        <f aca="false">IF(CF85="SWI_1",X85,0)+IF(CP85="SWI_1",X85,0)</f>
        <v>0</v>
      </c>
      <c r="DW85" s="322" t="n">
        <f aca="false">IF(CF85="SWI_2",X85,0)+IF(CP85="SWI_2",X85,0)</f>
        <v>0</v>
      </c>
      <c r="DX85" s="322" t="n">
        <f aca="false">IF(DE85="BRK_1",X85,0)</f>
        <v>0</v>
      </c>
    </row>
    <row r="86" customFormat="false" ht="30" hidden="false" customHeight="true" outlineLevel="0" collapsed="false">
      <c r="A86" s="167" t="n">
        <f aca="false">'[3]1-ToM-Requirements'!A53</f>
        <v>47</v>
      </c>
      <c r="B86" s="301" t="str">
        <f aca="false">'[3]1-ToM-Requirements'!B53</f>
        <v>Detector Rotation</v>
      </c>
      <c r="C86" s="301" t="str">
        <f aca="false">'[3]1-ToM-Requirements'!C53</f>
        <v>DtRot:MC-RotZ01</v>
      </c>
      <c r="D86" s="169" t="str">
        <f aca="false">'[3]1-ToM-Requirements'!E53</f>
        <v>Detector Motion System (Rotation)</v>
      </c>
      <c r="E86" s="302"/>
      <c r="F86" s="303"/>
      <c r="G86" s="172"/>
      <c r="H86" s="304"/>
      <c r="I86" s="304"/>
      <c r="J86" s="304"/>
      <c r="K86" s="304"/>
      <c r="L86" s="305"/>
      <c r="M86" s="306"/>
      <c r="N86" s="304"/>
      <c r="O86" s="304"/>
      <c r="P86" s="307"/>
      <c r="Q86" s="171"/>
      <c r="R86" s="171"/>
      <c r="S86" s="171"/>
      <c r="T86" s="308"/>
      <c r="U86" s="308"/>
      <c r="V86" s="308"/>
      <c r="W86" s="308"/>
      <c r="X86" s="309"/>
      <c r="Y86" s="310" t="n">
        <f aca="false">'2-ToM-Components'!F78</f>
        <v>0</v>
      </c>
      <c r="Z86" s="308"/>
      <c r="AA86" s="311"/>
      <c r="AB86" s="171"/>
      <c r="AC86" s="301" t="n">
        <f aca="false">'2-ToM-Components'!I78</f>
        <v>0</v>
      </c>
      <c r="AD86" s="119"/>
      <c r="AE86" s="301" t="n">
        <f aca="false">J86</f>
        <v>0</v>
      </c>
      <c r="AF86" s="312"/>
      <c r="AG86" s="312"/>
      <c r="AH86" s="301" t="n">
        <f aca="false">R86</f>
        <v>0</v>
      </c>
      <c r="AI86" s="313"/>
      <c r="AJ86" s="169" t="n">
        <f aca="false">W86</f>
        <v>0</v>
      </c>
      <c r="AK86" s="330"/>
      <c r="AL86" s="311"/>
      <c r="AM86" s="171"/>
      <c r="AN86" s="171"/>
      <c r="AO86" s="119"/>
      <c r="AP86" s="301" t="n">
        <f aca="false">J86</f>
        <v>0</v>
      </c>
      <c r="AQ86" s="314"/>
      <c r="AR86" s="314"/>
      <c r="AS86" s="301" t="n">
        <f aca="false">R86</f>
        <v>0</v>
      </c>
      <c r="AT86" s="315"/>
      <c r="AU86" s="169" t="n">
        <f aca="false">W86</f>
        <v>0</v>
      </c>
      <c r="AV86" s="301" t="n">
        <f aca="false">'2-ToM-Components'!S78</f>
        <v>0</v>
      </c>
      <c r="AW86" s="301" t="n">
        <f aca="false">'2-ToM-Components'!U78</f>
        <v>0</v>
      </c>
      <c r="AX86" s="308"/>
      <c r="AY86" s="316"/>
      <c r="AZ86" s="171"/>
      <c r="BA86" s="171"/>
      <c r="BB86" s="301" t="n">
        <f aca="false">J86</f>
        <v>0</v>
      </c>
      <c r="BC86" s="312"/>
      <c r="BD86" s="312"/>
      <c r="BE86" s="301" t="n">
        <f aca="false">R86</f>
        <v>0</v>
      </c>
      <c r="BF86" s="313"/>
      <c r="BG86" s="169" t="n">
        <f aca="false">W86</f>
        <v>0</v>
      </c>
      <c r="BH86" s="301" t="n">
        <f aca="false">'2-ToM-Components'!AD78</f>
        <v>0</v>
      </c>
      <c r="BI86" s="301" t="n">
        <f aca="false">'2-ToM-Components'!AF78</f>
        <v>0</v>
      </c>
      <c r="BJ86" s="317"/>
      <c r="BK86" s="318"/>
      <c r="BL86" s="319"/>
      <c r="BM86" s="319"/>
      <c r="BN86" s="301" t="n">
        <f aca="false">J86</f>
        <v>0</v>
      </c>
      <c r="BO86" s="314"/>
      <c r="BP86" s="314"/>
      <c r="BQ86" s="301" t="n">
        <f aca="false">R86</f>
        <v>0</v>
      </c>
      <c r="BR86" s="315"/>
      <c r="BS86" s="169" t="n">
        <f aca="false">W86</f>
        <v>0</v>
      </c>
      <c r="BT86" s="308" t="s">
        <v>449</v>
      </c>
      <c r="BU86" s="316"/>
      <c r="BV86" s="171" t="s">
        <v>563</v>
      </c>
      <c r="BW86" s="171"/>
      <c r="BX86" s="168" t="n">
        <f aca="false">'2-ToM-Components'!O78</f>
        <v>0</v>
      </c>
      <c r="BY86" s="171"/>
      <c r="BZ86" s="171"/>
      <c r="CA86" s="319"/>
      <c r="CB86" s="319"/>
      <c r="CC86" s="301" t="n">
        <f aca="false">J86</f>
        <v>0</v>
      </c>
      <c r="CD86" s="312"/>
      <c r="CE86" s="312"/>
      <c r="CF86" s="312"/>
      <c r="CG86" s="301" t="n">
        <f aca="false">R86</f>
        <v>0</v>
      </c>
      <c r="CH86" s="313"/>
      <c r="CI86" s="169" t="n">
        <f aca="false">W86</f>
        <v>0</v>
      </c>
      <c r="CJ86" s="319"/>
      <c r="CK86" s="319"/>
      <c r="CL86" s="319"/>
      <c r="CM86" s="319"/>
      <c r="CN86" s="301" t="n">
        <f aca="false">J86</f>
        <v>0</v>
      </c>
      <c r="CO86" s="314"/>
      <c r="CP86" s="314"/>
      <c r="CQ86" s="314"/>
      <c r="CR86" s="301" t="n">
        <f aca="false">R86</f>
        <v>0</v>
      </c>
      <c r="CS86" s="315"/>
      <c r="CT86" s="169" t="n">
        <f aca="false">W86</f>
        <v>0</v>
      </c>
      <c r="CU86" s="308" t="s">
        <v>480</v>
      </c>
      <c r="CV86" s="316"/>
      <c r="CW86" s="171" t="s">
        <v>577</v>
      </c>
      <c r="CX86" s="171"/>
      <c r="CY86" s="171" t="s">
        <v>579</v>
      </c>
      <c r="CZ86" s="319"/>
      <c r="DA86" s="319" t="s">
        <v>580</v>
      </c>
      <c r="DB86" s="319"/>
      <c r="DC86" s="301" t="n">
        <f aca="false">J86</f>
        <v>0</v>
      </c>
      <c r="DD86" s="314"/>
      <c r="DE86" s="314"/>
      <c r="DF86" s="301" t="n">
        <f aca="false">R86</f>
        <v>0</v>
      </c>
      <c r="DG86" s="315"/>
      <c r="DH86" s="169" t="n">
        <f aca="false">W86</f>
        <v>0</v>
      </c>
      <c r="DI86" s="301" t="n">
        <f aca="false">'3-ToM-Motion Safety'!P78</f>
        <v>0</v>
      </c>
      <c r="DJ86" s="301" t="n">
        <f aca="false">'3-ToM-Motion Safety'!AB78</f>
        <v>0</v>
      </c>
      <c r="DK86" s="301" t="n">
        <f aca="false">'3-ToM-Motion Safety'!AN78</f>
        <v>0</v>
      </c>
      <c r="DL86" s="320"/>
      <c r="DN86" s="321"/>
      <c r="DO86" s="322" t="n">
        <f aca="false">IF(AG86="MOT_1",X86,0)</f>
        <v>0</v>
      </c>
      <c r="DP86" s="322" t="n">
        <f aca="false">IF(AG86="MOT_2",X86,0)</f>
        <v>0</v>
      </c>
      <c r="DQ86" s="322" t="n">
        <f aca="false">IF(AG86="MOT_3",X86,0)</f>
        <v>0</v>
      </c>
      <c r="DR86" s="323" t="n">
        <f aca="false">IF(AR86="SENS_2",X86,0)</f>
        <v>0</v>
      </c>
      <c r="DS86" s="323" t="n">
        <f aca="false">IF(BD86="ENC_1",X86,0)+IF(BP86="ENC_1",X86,0)</f>
        <v>0</v>
      </c>
      <c r="DT86" s="323" t="n">
        <f aca="false">IF(BD86="RES_1",X86,0)+IF(BP86="RES_1",X86,0)</f>
        <v>0</v>
      </c>
      <c r="DU86" s="323" t="n">
        <f aca="false">IF(BD86="POT_1",X86,0)+IF(BP86="POT_1",X86,0)</f>
        <v>0</v>
      </c>
      <c r="DV86" s="323" t="n">
        <f aca="false">IF(CF86="SWI_1",X86,0)+IF(CP86="SWI_1",X86,0)</f>
        <v>0</v>
      </c>
      <c r="DW86" s="322" t="n">
        <f aca="false">IF(CF86="SWI_2",X86,0)+IF(CP86="SWI_2",X86,0)</f>
        <v>0</v>
      </c>
      <c r="DX86" s="322" t="n">
        <f aca="false">IF(DE86="BRK_1",X86,0)</f>
        <v>0</v>
      </c>
    </row>
    <row r="87" customFormat="false" ht="30" hidden="false" customHeight="true" outlineLevel="0" collapsed="false">
      <c r="A87" s="167" t="n">
        <f aca="false">'[3]1-ToM-Requirements'!A56</f>
        <v>50</v>
      </c>
      <c r="B87" s="301" t="str">
        <f aca="false">'[3]1-ToM-Requirements'!B56</f>
        <v>Analyzer Angular Adjustment</v>
      </c>
      <c r="C87" s="301" t="str">
        <f aca="false">'[3]1-ToM-Requirements'!C56</f>
        <v>AnRot:MC-RotY01</v>
      </c>
      <c r="D87" s="169" t="str">
        <f aca="false">'[3]1-ToM-Requirements'!E56</f>
        <v>Analyser In-Beam Positioning</v>
      </c>
      <c r="E87" s="302"/>
      <c r="F87" s="303"/>
      <c r="G87" s="172"/>
      <c r="H87" s="304"/>
      <c r="I87" s="304"/>
      <c r="J87" s="304"/>
      <c r="K87" s="304"/>
      <c r="L87" s="305"/>
      <c r="M87" s="306"/>
      <c r="N87" s="304"/>
      <c r="O87" s="304"/>
      <c r="P87" s="307"/>
      <c r="Q87" s="171"/>
      <c r="R87" s="171"/>
      <c r="S87" s="171"/>
      <c r="T87" s="308"/>
      <c r="U87" s="308"/>
      <c r="V87" s="308"/>
      <c r="W87" s="308"/>
      <c r="X87" s="309"/>
      <c r="Y87" s="310" t="n">
        <f aca="false">'2-ToM-Components'!F79</f>
        <v>0</v>
      </c>
      <c r="Z87" s="308"/>
      <c r="AA87" s="311"/>
      <c r="AB87" s="171"/>
      <c r="AC87" s="301" t="n">
        <f aca="false">'2-ToM-Components'!I79</f>
        <v>0</v>
      </c>
      <c r="AD87" s="119"/>
      <c r="AE87" s="301" t="n">
        <f aca="false">J87</f>
        <v>0</v>
      </c>
      <c r="AF87" s="312"/>
      <c r="AG87" s="312"/>
      <c r="AH87" s="301" t="n">
        <f aca="false">R87</f>
        <v>0</v>
      </c>
      <c r="AI87" s="313"/>
      <c r="AJ87" s="169" t="n">
        <f aca="false">W87</f>
        <v>0</v>
      </c>
      <c r="AK87" s="330"/>
      <c r="AL87" s="311"/>
      <c r="AM87" s="171"/>
      <c r="AN87" s="171"/>
      <c r="AO87" s="119"/>
      <c r="AP87" s="301" t="n">
        <f aca="false">J87</f>
        <v>0</v>
      </c>
      <c r="AQ87" s="314"/>
      <c r="AR87" s="314"/>
      <c r="AS87" s="301" t="n">
        <f aca="false">R87</f>
        <v>0</v>
      </c>
      <c r="AT87" s="315"/>
      <c r="AU87" s="169" t="n">
        <f aca="false">W87</f>
        <v>0</v>
      </c>
      <c r="AV87" s="301" t="n">
        <f aca="false">'2-ToM-Components'!S79</f>
        <v>0</v>
      </c>
      <c r="AW87" s="301" t="n">
        <f aca="false">'2-ToM-Components'!U79</f>
        <v>0</v>
      </c>
      <c r="AX87" s="308"/>
      <c r="AY87" s="316"/>
      <c r="AZ87" s="171"/>
      <c r="BA87" s="171"/>
      <c r="BB87" s="301" t="n">
        <f aca="false">J87</f>
        <v>0</v>
      </c>
      <c r="BC87" s="312"/>
      <c r="BD87" s="312"/>
      <c r="BE87" s="301" t="n">
        <f aca="false">R87</f>
        <v>0</v>
      </c>
      <c r="BF87" s="313"/>
      <c r="BG87" s="169" t="n">
        <f aca="false">W87</f>
        <v>0</v>
      </c>
      <c r="BH87" s="301" t="n">
        <f aca="false">'2-ToM-Components'!AD79</f>
        <v>0</v>
      </c>
      <c r="BI87" s="301" t="n">
        <f aca="false">'2-ToM-Components'!AF79</f>
        <v>0</v>
      </c>
      <c r="BJ87" s="317"/>
      <c r="BK87" s="318"/>
      <c r="BL87" s="319"/>
      <c r="BM87" s="319"/>
      <c r="BN87" s="301" t="n">
        <f aca="false">J87</f>
        <v>0</v>
      </c>
      <c r="BO87" s="314"/>
      <c r="BP87" s="314"/>
      <c r="BQ87" s="301" t="n">
        <f aca="false">R87</f>
        <v>0</v>
      </c>
      <c r="BR87" s="315"/>
      <c r="BS87" s="169" t="n">
        <f aca="false">W87</f>
        <v>0</v>
      </c>
      <c r="BT87" s="308" t="s">
        <v>449</v>
      </c>
      <c r="BU87" s="316"/>
      <c r="BV87" s="171" t="s">
        <v>563</v>
      </c>
      <c r="BW87" s="171"/>
      <c r="BX87" s="168" t="n">
        <f aca="false">'2-ToM-Components'!O79</f>
        <v>0</v>
      </c>
      <c r="BY87" s="171"/>
      <c r="BZ87" s="171"/>
      <c r="CA87" s="319"/>
      <c r="CB87" s="319"/>
      <c r="CC87" s="301" t="n">
        <f aca="false">J87</f>
        <v>0</v>
      </c>
      <c r="CD87" s="312"/>
      <c r="CE87" s="312"/>
      <c r="CF87" s="312"/>
      <c r="CG87" s="301" t="n">
        <f aca="false">R87</f>
        <v>0</v>
      </c>
      <c r="CH87" s="313"/>
      <c r="CI87" s="169" t="n">
        <f aca="false">W87</f>
        <v>0</v>
      </c>
      <c r="CJ87" s="319"/>
      <c r="CK87" s="319"/>
      <c r="CL87" s="319"/>
      <c r="CM87" s="319"/>
      <c r="CN87" s="301" t="n">
        <f aca="false">J87</f>
        <v>0</v>
      </c>
      <c r="CO87" s="314"/>
      <c r="CP87" s="314"/>
      <c r="CQ87" s="314"/>
      <c r="CR87" s="301" t="n">
        <f aca="false">R87</f>
        <v>0</v>
      </c>
      <c r="CS87" s="315"/>
      <c r="CT87" s="169" t="n">
        <f aca="false">W87</f>
        <v>0</v>
      </c>
      <c r="CU87" s="308" t="s">
        <v>480</v>
      </c>
      <c r="CV87" s="316"/>
      <c r="CW87" s="171" t="s">
        <v>577</v>
      </c>
      <c r="CX87" s="171"/>
      <c r="CY87" s="171" t="s">
        <v>579</v>
      </c>
      <c r="CZ87" s="319"/>
      <c r="DA87" s="319" t="s">
        <v>580</v>
      </c>
      <c r="DB87" s="319"/>
      <c r="DC87" s="301" t="n">
        <f aca="false">J87</f>
        <v>0</v>
      </c>
      <c r="DD87" s="314"/>
      <c r="DE87" s="314"/>
      <c r="DF87" s="301" t="n">
        <f aca="false">R87</f>
        <v>0</v>
      </c>
      <c r="DG87" s="315"/>
      <c r="DH87" s="169" t="n">
        <f aca="false">W87</f>
        <v>0</v>
      </c>
      <c r="DI87" s="301" t="n">
        <f aca="false">'3-ToM-Motion Safety'!P79</f>
        <v>0</v>
      </c>
      <c r="DJ87" s="301" t="n">
        <f aca="false">'3-ToM-Motion Safety'!AB79</f>
        <v>0</v>
      </c>
      <c r="DK87" s="301" t="n">
        <f aca="false">'3-ToM-Motion Safety'!AN79</f>
        <v>0</v>
      </c>
      <c r="DL87" s="320"/>
      <c r="DN87" s="321"/>
      <c r="DO87" s="322" t="n">
        <f aca="false">IF(AG87="MOT_1",X87,0)</f>
        <v>0</v>
      </c>
      <c r="DP87" s="322" t="n">
        <f aca="false">IF(AG87="MOT_2",X87,0)</f>
        <v>0</v>
      </c>
      <c r="DQ87" s="322" t="n">
        <f aca="false">IF(AG87="MOT_3",X87,0)</f>
        <v>0</v>
      </c>
      <c r="DR87" s="323" t="n">
        <f aca="false">IF(AR87="SENS_2",X87,0)</f>
        <v>0</v>
      </c>
      <c r="DS87" s="323" t="n">
        <f aca="false">IF(BD87="ENC_1",X87,0)+IF(BP87="ENC_1",X87,0)</f>
        <v>0</v>
      </c>
      <c r="DT87" s="323" t="n">
        <f aca="false">IF(BD87="RES_1",X87,0)+IF(BP87="RES_1",X87,0)</f>
        <v>0</v>
      </c>
      <c r="DU87" s="323" t="n">
        <f aca="false">IF(BD87="POT_1",X87,0)+IF(BP87="POT_1",X87,0)</f>
        <v>0</v>
      </c>
      <c r="DV87" s="323" t="n">
        <f aca="false">IF(CF87="SWI_1",X87,0)+IF(CP87="SWI_1",X87,0)</f>
        <v>0</v>
      </c>
      <c r="DW87" s="322" t="n">
        <f aca="false">IF(CF87="SWI_2",X87,0)+IF(CP87="SWI_2",X87,0)</f>
        <v>0</v>
      </c>
      <c r="DX87" s="322" t="n">
        <f aca="false">IF(DE87="BRK_1",X87,0)</f>
        <v>0</v>
      </c>
    </row>
    <row r="88" customFormat="false" ht="30" hidden="false" customHeight="true" outlineLevel="0" collapsed="false">
      <c r="A88" s="167" t="n">
        <f aca="false">'[3]1-ToM-Requirements'!A57</f>
        <v>51</v>
      </c>
      <c r="B88" s="301" t="str">
        <f aca="false">'[3]1-ToM-Requirements'!B57</f>
        <v>Solid/liquid cell sample changer</v>
      </c>
      <c r="C88" s="301" t="str">
        <f aca="false">'[3]1-ToM-Requirements'!C57</f>
        <v>SpSt:MC-LinY-01</v>
      </c>
      <c r="D88" s="169" t="str">
        <f aca="false">'[3]1-ToM-Requirements'!E57</f>
        <v>Solid/liquid cell sample changer</v>
      </c>
      <c r="E88" s="302"/>
      <c r="F88" s="303"/>
      <c r="G88" s="172"/>
      <c r="H88" s="304"/>
      <c r="I88" s="304"/>
      <c r="J88" s="304"/>
      <c r="K88" s="304"/>
      <c r="L88" s="305"/>
      <c r="M88" s="306"/>
      <c r="N88" s="304"/>
      <c r="O88" s="304"/>
      <c r="P88" s="307"/>
      <c r="Q88" s="171"/>
      <c r="R88" s="171"/>
      <c r="S88" s="171"/>
      <c r="T88" s="308"/>
      <c r="U88" s="308"/>
      <c r="V88" s="308"/>
      <c r="W88" s="308"/>
      <c r="X88" s="309"/>
      <c r="Y88" s="310" t="n">
        <f aca="false">'2-ToM-Components'!F80</f>
        <v>0</v>
      </c>
      <c r="Z88" s="308"/>
      <c r="AA88" s="311"/>
      <c r="AB88" s="171"/>
      <c r="AC88" s="301" t="n">
        <f aca="false">'2-ToM-Components'!I80</f>
        <v>0</v>
      </c>
      <c r="AD88" s="119"/>
      <c r="AE88" s="301" t="n">
        <f aca="false">J88</f>
        <v>0</v>
      </c>
      <c r="AF88" s="312"/>
      <c r="AG88" s="312"/>
      <c r="AH88" s="301" t="n">
        <f aca="false">R88</f>
        <v>0</v>
      </c>
      <c r="AI88" s="313"/>
      <c r="AJ88" s="169" t="n">
        <f aca="false">W88</f>
        <v>0</v>
      </c>
      <c r="AK88" s="330"/>
      <c r="AL88" s="311"/>
      <c r="AM88" s="171"/>
      <c r="AN88" s="171"/>
      <c r="AO88" s="119"/>
      <c r="AP88" s="301" t="n">
        <f aca="false">J88</f>
        <v>0</v>
      </c>
      <c r="AQ88" s="314"/>
      <c r="AR88" s="314"/>
      <c r="AS88" s="301" t="n">
        <f aca="false">R88</f>
        <v>0</v>
      </c>
      <c r="AT88" s="315"/>
      <c r="AU88" s="169" t="n">
        <f aca="false">W88</f>
        <v>0</v>
      </c>
      <c r="AV88" s="301" t="n">
        <f aca="false">'2-ToM-Components'!S80</f>
        <v>0</v>
      </c>
      <c r="AW88" s="301" t="n">
        <f aca="false">'2-ToM-Components'!U80</f>
        <v>0</v>
      </c>
      <c r="AX88" s="308"/>
      <c r="AY88" s="316"/>
      <c r="AZ88" s="171"/>
      <c r="BA88" s="171"/>
      <c r="BB88" s="301" t="n">
        <f aca="false">J88</f>
        <v>0</v>
      </c>
      <c r="BC88" s="312"/>
      <c r="BD88" s="312"/>
      <c r="BE88" s="301" t="n">
        <f aca="false">R88</f>
        <v>0</v>
      </c>
      <c r="BF88" s="313"/>
      <c r="BG88" s="169" t="n">
        <f aca="false">W88</f>
        <v>0</v>
      </c>
      <c r="BH88" s="301" t="n">
        <f aca="false">'2-ToM-Components'!AD80</f>
        <v>0</v>
      </c>
      <c r="BI88" s="301" t="n">
        <f aca="false">'2-ToM-Components'!AF80</f>
        <v>0</v>
      </c>
      <c r="BJ88" s="317"/>
      <c r="BK88" s="318"/>
      <c r="BL88" s="319"/>
      <c r="BM88" s="319"/>
      <c r="BN88" s="301" t="n">
        <f aca="false">J88</f>
        <v>0</v>
      </c>
      <c r="BO88" s="314"/>
      <c r="BP88" s="314"/>
      <c r="BQ88" s="301" t="n">
        <f aca="false">R88</f>
        <v>0</v>
      </c>
      <c r="BR88" s="315"/>
      <c r="BS88" s="169" t="n">
        <f aca="false">W88</f>
        <v>0</v>
      </c>
      <c r="BT88" s="308" t="s">
        <v>449</v>
      </c>
      <c r="BU88" s="316"/>
      <c r="BV88" s="171" t="s">
        <v>563</v>
      </c>
      <c r="BW88" s="171"/>
      <c r="BX88" s="168" t="n">
        <f aca="false">'2-ToM-Components'!O80</f>
        <v>0</v>
      </c>
      <c r="BY88" s="171"/>
      <c r="BZ88" s="171"/>
      <c r="CA88" s="319"/>
      <c r="CB88" s="319"/>
      <c r="CC88" s="301" t="n">
        <f aca="false">J88</f>
        <v>0</v>
      </c>
      <c r="CD88" s="312"/>
      <c r="CE88" s="312"/>
      <c r="CF88" s="312"/>
      <c r="CG88" s="301" t="n">
        <f aca="false">R88</f>
        <v>0</v>
      </c>
      <c r="CH88" s="313"/>
      <c r="CI88" s="169" t="n">
        <f aca="false">W88</f>
        <v>0</v>
      </c>
      <c r="CJ88" s="319"/>
      <c r="CK88" s="319"/>
      <c r="CL88" s="319"/>
      <c r="CM88" s="319"/>
      <c r="CN88" s="301" t="n">
        <f aca="false">J88</f>
        <v>0</v>
      </c>
      <c r="CO88" s="314"/>
      <c r="CP88" s="314"/>
      <c r="CQ88" s="314"/>
      <c r="CR88" s="301" t="n">
        <f aca="false">R88</f>
        <v>0</v>
      </c>
      <c r="CS88" s="315"/>
      <c r="CT88" s="169" t="n">
        <f aca="false">W88</f>
        <v>0</v>
      </c>
      <c r="CU88" s="308" t="s">
        <v>480</v>
      </c>
      <c r="CV88" s="316"/>
      <c r="CW88" s="171" t="s">
        <v>577</v>
      </c>
      <c r="CX88" s="171"/>
      <c r="CY88" s="171" t="s">
        <v>579</v>
      </c>
      <c r="CZ88" s="319"/>
      <c r="DA88" s="319" t="s">
        <v>580</v>
      </c>
      <c r="DB88" s="319"/>
      <c r="DC88" s="301" t="n">
        <f aca="false">J88</f>
        <v>0</v>
      </c>
      <c r="DD88" s="314"/>
      <c r="DE88" s="314"/>
      <c r="DF88" s="301" t="n">
        <f aca="false">R88</f>
        <v>0</v>
      </c>
      <c r="DG88" s="315"/>
      <c r="DH88" s="169" t="n">
        <f aca="false">W88</f>
        <v>0</v>
      </c>
      <c r="DI88" s="301" t="n">
        <f aca="false">'3-ToM-Motion Safety'!P80</f>
        <v>0</v>
      </c>
      <c r="DJ88" s="301" t="n">
        <f aca="false">'3-ToM-Motion Safety'!AB80</f>
        <v>0</v>
      </c>
      <c r="DK88" s="301" t="n">
        <f aca="false">'3-ToM-Motion Safety'!AN80</f>
        <v>0</v>
      </c>
      <c r="DL88" s="320"/>
      <c r="DN88" s="321"/>
      <c r="DO88" s="322" t="n">
        <f aca="false">IF(AG88="MOT_1",X88,0)</f>
        <v>0</v>
      </c>
      <c r="DP88" s="322" t="n">
        <f aca="false">IF(AG88="MOT_2",X88,0)</f>
        <v>0</v>
      </c>
      <c r="DQ88" s="322" t="n">
        <f aca="false">IF(AG88="MOT_3",X88,0)</f>
        <v>0</v>
      </c>
      <c r="DR88" s="323" t="n">
        <f aca="false">IF(AR88="SENS_2",X88,0)</f>
        <v>0</v>
      </c>
      <c r="DS88" s="323" t="n">
        <f aca="false">IF(BD88="ENC_1",X88,0)+IF(BP88="ENC_1",X88,0)</f>
        <v>0</v>
      </c>
      <c r="DT88" s="323" t="n">
        <f aca="false">IF(BD88="RES_1",X88,0)+IF(BP88="RES_1",X88,0)</f>
        <v>0</v>
      </c>
      <c r="DU88" s="323" t="n">
        <f aca="false">IF(BD88="POT_1",X88,0)+IF(BP88="POT_1",X88,0)</f>
        <v>0</v>
      </c>
      <c r="DV88" s="323" t="n">
        <f aca="false">IF(CF88="SWI_1",X88,0)+IF(CP88="SWI_1",X88,0)</f>
        <v>0</v>
      </c>
      <c r="DW88" s="322" t="n">
        <f aca="false">IF(CF88="SWI_2",X88,0)+IF(CP88="SWI_2",X88,0)</f>
        <v>0</v>
      </c>
      <c r="DX88" s="322" t="n">
        <f aca="false">IF(DE88="BRK_1",X88,0)</f>
        <v>0</v>
      </c>
    </row>
    <row r="89" customFormat="false" ht="30" hidden="false" customHeight="true" outlineLevel="0" collapsed="false">
      <c r="A89" s="167"/>
      <c r="B89" s="301" t="s">
        <v>635</v>
      </c>
      <c r="C89" s="301"/>
      <c r="D89" s="169"/>
      <c r="E89" s="302"/>
      <c r="F89" s="303"/>
      <c r="G89" s="172"/>
      <c r="H89" s="304"/>
      <c r="I89" s="304"/>
      <c r="J89" s="304"/>
      <c r="K89" s="304"/>
      <c r="L89" s="305"/>
      <c r="M89" s="306"/>
      <c r="N89" s="304"/>
      <c r="O89" s="304"/>
      <c r="P89" s="307"/>
      <c r="Q89" s="171"/>
      <c r="R89" s="171"/>
      <c r="S89" s="171"/>
      <c r="T89" s="308"/>
      <c r="U89" s="308"/>
      <c r="V89" s="308"/>
      <c r="W89" s="308"/>
      <c r="X89" s="309"/>
      <c r="Y89" s="310" t="n">
        <f aca="false">'2-ToM-Components'!F81</f>
        <v>0</v>
      </c>
      <c r="Z89" s="308"/>
      <c r="AA89" s="311"/>
      <c r="AB89" s="171"/>
      <c r="AC89" s="301" t="n">
        <f aca="false">'2-ToM-Components'!I81</f>
        <v>0</v>
      </c>
      <c r="AD89" s="119"/>
      <c r="AE89" s="301" t="n">
        <f aca="false">J89</f>
        <v>0</v>
      </c>
      <c r="AF89" s="312"/>
      <c r="AG89" s="312"/>
      <c r="AH89" s="301" t="n">
        <f aca="false">R89</f>
        <v>0</v>
      </c>
      <c r="AI89" s="313"/>
      <c r="AJ89" s="169" t="n">
        <f aca="false">W89</f>
        <v>0</v>
      </c>
      <c r="AK89" s="330"/>
      <c r="AL89" s="311"/>
      <c r="AM89" s="171"/>
      <c r="AN89" s="171"/>
      <c r="AO89" s="119"/>
      <c r="AP89" s="301" t="n">
        <f aca="false">J89</f>
        <v>0</v>
      </c>
      <c r="AQ89" s="314"/>
      <c r="AR89" s="314"/>
      <c r="AS89" s="301" t="n">
        <f aca="false">R89</f>
        <v>0</v>
      </c>
      <c r="AT89" s="315"/>
      <c r="AU89" s="169" t="n">
        <f aca="false">W89</f>
        <v>0</v>
      </c>
      <c r="AV89" s="301" t="n">
        <f aca="false">'2-ToM-Components'!S81</f>
        <v>0</v>
      </c>
      <c r="AW89" s="301" t="n">
        <f aca="false">'2-ToM-Components'!U81</f>
        <v>0</v>
      </c>
      <c r="AX89" s="308"/>
      <c r="AY89" s="316"/>
      <c r="AZ89" s="171"/>
      <c r="BA89" s="171"/>
      <c r="BB89" s="301" t="n">
        <f aca="false">J89</f>
        <v>0</v>
      </c>
      <c r="BC89" s="312"/>
      <c r="BD89" s="312"/>
      <c r="BE89" s="301" t="n">
        <f aca="false">R89</f>
        <v>0</v>
      </c>
      <c r="BF89" s="313"/>
      <c r="BG89" s="169" t="n">
        <f aca="false">W89</f>
        <v>0</v>
      </c>
      <c r="BH89" s="301" t="n">
        <f aca="false">'2-ToM-Components'!AD81</f>
        <v>0</v>
      </c>
      <c r="BI89" s="301" t="n">
        <f aca="false">'2-ToM-Components'!AF81</f>
        <v>0</v>
      </c>
      <c r="BJ89" s="317"/>
      <c r="BK89" s="318"/>
      <c r="BL89" s="319"/>
      <c r="BM89" s="319"/>
      <c r="BN89" s="301" t="n">
        <f aca="false">J89</f>
        <v>0</v>
      </c>
      <c r="BO89" s="314"/>
      <c r="BP89" s="314"/>
      <c r="BQ89" s="301" t="n">
        <f aca="false">R89</f>
        <v>0</v>
      </c>
      <c r="BR89" s="315"/>
      <c r="BS89" s="169" t="n">
        <f aca="false">W89</f>
        <v>0</v>
      </c>
      <c r="BT89" s="308" t="s">
        <v>449</v>
      </c>
      <c r="BU89" s="316"/>
      <c r="BV89" s="171" t="s">
        <v>563</v>
      </c>
      <c r="BW89" s="171"/>
      <c r="BX89" s="168" t="n">
        <f aca="false">'2-ToM-Components'!O81</f>
        <v>0</v>
      </c>
      <c r="BY89" s="171"/>
      <c r="BZ89" s="171"/>
      <c r="CA89" s="319"/>
      <c r="CB89" s="319"/>
      <c r="CC89" s="301" t="n">
        <f aca="false">J89</f>
        <v>0</v>
      </c>
      <c r="CD89" s="312"/>
      <c r="CE89" s="312"/>
      <c r="CF89" s="312"/>
      <c r="CG89" s="301" t="n">
        <f aca="false">R89</f>
        <v>0</v>
      </c>
      <c r="CH89" s="313"/>
      <c r="CI89" s="169" t="n">
        <f aca="false">W89</f>
        <v>0</v>
      </c>
      <c r="CJ89" s="319"/>
      <c r="CK89" s="319"/>
      <c r="CL89" s="319"/>
      <c r="CM89" s="319"/>
      <c r="CN89" s="301" t="n">
        <f aca="false">J89</f>
        <v>0</v>
      </c>
      <c r="CO89" s="314"/>
      <c r="CP89" s="314"/>
      <c r="CQ89" s="314"/>
      <c r="CR89" s="301" t="n">
        <f aca="false">R89</f>
        <v>0</v>
      </c>
      <c r="CS89" s="315"/>
      <c r="CT89" s="169" t="n">
        <f aca="false">W89</f>
        <v>0</v>
      </c>
      <c r="CU89" s="308" t="s">
        <v>480</v>
      </c>
      <c r="CV89" s="316"/>
      <c r="CW89" s="171" t="s">
        <v>577</v>
      </c>
      <c r="CX89" s="171"/>
      <c r="CY89" s="171" t="s">
        <v>579</v>
      </c>
      <c r="CZ89" s="319"/>
      <c r="DA89" s="319" t="s">
        <v>580</v>
      </c>
      <c r="DB89" s="319"/>
      <c r="DC89" s="301" t="n">
        <f aca="false">J89</f>
        <v>0</v>
      </c>
      <c r="DD89" s="314"/>
      <c r="DE89" s="314"/>
      <c r="DF89" s="301" t="n">
        <f aca="false">R89</f>
        <v>0</v>
      </c>
      <c r="DG89" s="315"/>
      <c r="DH89" s="169" t="n">
        <f aca="false">W89</f>
        <v>0</v>
      </c>
      <c r="DI89" s="301" t="n">
        <f aca="false">'3-ToM-Motion Safety'!P81</f>
        <v>0</v>
      </c>
      <c r="DJ89" s="301" t="n">
        <f aca="false">'3-ToM-Motion Safety'!AB81</f>
        <v>0</v>
      </c>
      <c r="DK89" s="301" t="n">
        <f aca="false">'3-ToM-Motion Safety'!AN81</f>
        <v>0</v>
      </c>
      <c r="DL89" s="320"/>
      <c r="DN89" s="321"/>
      <c r="DO89" s="322" t="n">
        <f aca="false">IF(AG89="MOT_1",X89,0)</f>
        <v>0</v>
      </c>
      <c r="DP89" s="322" t="n">
        <f aca="false">IF(AG89="MOT_2",X89,0)</f>
        <v>0</v>
      </c>
      <c r="DQ89" s="322" t="n">
        <f aca="false">IF(AG89="MOT_3",X89,0)</f>
        <v>0</v>
      </c>
      <c r="DR89" s="323" t="n">
        <f aca="false">IF(AR89="SENS_2",X89,0)</f>
        <v>0</v>
      </c>
      <c r="DS89" s="323" t="n">
        <f aca="false">IF(BD89="ENC_1",X89,0)+IF(BP89="ENC_1",X89,0)</f>
        <v>0</v>
      </c>
      <c r="DT89" s="323" t="n">
        <f aca="false">IF(BD89="RES_1",X89,0)+IF(BP89="RES_1",X89,0)</f>
        <v>0</v>
      </c>
      <c r="DU89" s="323" t="n">
        <f aca="false">IF(BD89="POT_1",X89,0)+IF(BP89="POT_1",X89,0)</f>
        <v>0</v>
      </c>
      <c r="DV89" s="323" t="n">
        <f aca="false">IF(CF89="SWI_1",X89,0)+IF(CP89="SWI_1",X89,0)</f>
        <v>0</v>
      </c>
      <c r="DW89" s="322" t="n">
        <f aca="false">IF(CF89="SWI_2",X89,0)+IF(CP89="SWI_2",X89,0)</f>
        <v>0</v>
      </c>
      <c r="DX89" s="322" t="n">
        <f aca="false">IF(DE89="BRK_1",X89,0)</f>
        <v>0</v>
      </c>
    </row>
    <row r="90" customFormat="false" ht="30" hidden="false" customHeight="true" outlineLevel="0" collapsed="false">
      <c r="A90" s="167"/>
      <c r="B90" s="301" t="s">
        <v>636</v>
      </c>
      <c r="C90" s="301"/>
      <c r="D90" s="169"/>
      <c r="E90" s="302"/>
      <c r="F90" s="303"/>
      <c r="G90" s="172"/>
      <c r="H90" s="304"/>
      <c r="I90" s="304"/>
      <c r="J90" s="304"/>
      <c r="K90" s="304"/>
      <c r="L90" s="305"/>
      <c r="M90" s="306"/>
      <c r="N90" s="304"/>
      <c r="O90" s="304"/>
      <c r="P90" s="307"/>
      <c r="Q90" s="171"/>
      <c r="R90" s="171"/>
      <c r="S90" s="171"/>
      <c r="T90" s="308"/>
      <c r="U90" s="308"/>
      <c r="V90" s="308"/>
      <c r="W90" s="308"/>
      <c r="X90" s="309"/>
      <c r="Y90" s="310" t="n">
        <f aca="false">'2-ToM-Components'!F82</f>
        <v>0</v>
      </c>
      <c r="Z90" s="308"/>
      <c r="AA90" s="311"/>
      <c r="AB90" s="171"/>
      <c r="AC90" s="301" t="n">
        <f aca="false">'2-ToM-Components'!I82</f>
        <v>0</v>
      </c>
      <c r="AD90" s="119"/>
      <c r="AE90" s="301" t="n">
        <f aca="false">J90</f>
        <v>0</v>
      </c>
      <c r="AF90" s="312"/>
      <c r="AG90" s="312"/>
      <c r="AH90" s="301" t="n">
        <f aca="false">R90</f>
        <v>0</v>
      </c>
      <c r="AI90" s="313"/>
      <c r="AJ90" s="169" t="n">
        <f aca="false">W90</f>
        <v>0</v>
      </c>
      <c r="AK90" s="330"/>
      <c r="AL90" s="311"/>
      <c r="AM90" s="171"/>
      <c r="AN90" s="171"/>
      <c r="AO90" s="119"/>
      <c r="AP90" s="301" t="n">
        <f aca="false">J90</f>
        <v>0</v>
      </c>
      <c r="AQ90" s="314"/>
      <c r="AR90" s="314"/>
      <c r="AS90" s="301" t="n">
        <f aca="false">R90</f>
        <v>0</v>
      </c>
      <c r="AT90" s="315"/>
      <c r="AU90" s="169" t="n">
        <f aca="false">W90</f>
        <v>0</v>
      </c>
      <c r="AV90" s="301" t="n">
        <f aca="false">'2-ToM-Components'!S82</f>
        <v>0</v>
      </c>
      <c r="AW90" s="301" t="n">
        <f aca="false">'2-ToM-Components'!U82</f>
        <v>0</v>
      </c>
      <c r="AX90" s="308"/>
      <c r="AY90" s="316"/>
      <c r="AZ90" s="171"/>
      <c r="BA90" s="171"/>
      <c r="BB90" s="301" t="n">
        <f aca="false">J90</f>
        <v>0</v>
      </c>
      <c r="BC90" s="312"/>
      <c r="BD90" s="312"/>
      <c r="BE90" s="301" t="n">
        <f aca="false">R90</f>
        <v>0</v>
      </c>
      <c r="BF90" s="313"/>
      <c r="BG90" s="169" t="n">
        <f aca="false">W90</f>
        <v>0</v>
      </c>
      <c r="BH90" s="301" t="n">
        <f aca="false">'2-ToM-Components'!AD82</f>
        <v>0</v>
      </c>
      <c r="BI90" s="301" t="n">
        <f aca="false">'2-ToM-Components'!AF82</f>
        <v>0</v>
      </c>
      <c r="BJ90" s="317"/>
      <c r="BK90" s="318"/>
      <c r="BL90" s="319"/>
      <c r="BM90" s="319"/>
      <c r="BN90" s="301" t="n">
        <f aca="false">J90</f>
        <v>0</v>
      </c>
      <c r="BO90" s="314"/>
      <c r="BP90" s="314"/>
      <c r="BQ90" s="301" t="n">
        <f aca="false">R90</f>
        <v>0</v>
      </c>
      <c r="BR90" s="315"/>
      <c r="BS90" s="169" t="n">
        <f aca="false">W90</f>
        <v>0</v>
      </c>
      <c r="BT90" s="308" t="s">
        <v>449</v>
      </c>
      <c r="BU90" s="316"/>
      <c r="BV90" s="171" t="s">
        <v>563</v>
      </c>
      <c r="BW90" s="171"/>
      <c r="BX90" s="168" t="n">
        <f aca="false">'2-ToM-Components'!O82</f>
        <v>0</v>
      </c>
      <c r="BY90" s="171"/>
      <c r="BZ90" s="171"/>
      <c r="CA90" s="319"/>
      <c r="CB90" s="319"/>
      <c r="CC90" s="301" t="n">
        <f aca="false">J90</f>
        <v>0</v>
      </c>
      <c r="CD90" s="312"/>
      <c r="CE90" s="312"/>
      <c r="CF90" s="312"/>
      <c r="CG90" s="301" t="n">
        <f aca="false">R90</f>
        <v>0</v>
      </c>
      <c r="CH90" s="313"/>
      <c r="CI90" s="169" t="n">
        <f aca="false">W90</f>
        <v>0</v>
      </c>
      <c r="CJ90" s="319"/>
      <c r="CK90" s="319"/>
      <c r="CL90" s="319"/>
      <c r="CM90" s="319"/>
      <c r="CN90" s="301" t="n">
        <f aca="false">J90</f>
        <v>0</v>
      </c>
      <c r="CO90" s="314"/>
      <c r="CP90" s="314"/>
      <c r="CQ90" s="314"/>
      <c r="CR90" s="301" t="n">
        <f aca="false">R90</f>
        <v>0</v>
      </c>
      <c r="CS90" s="315"/>
      <c r="CT90" s="169" t="n">
        <f aca="false">W90</f>
        <v>0</v>
      </c>
      <c r="CU90" s="308" t="s">
        <v>480</v>
      </c>
      <c r="CV90" s="316"/>
      <c r="CW90" s="171" t="s">
        <v>577</v>
      </c>
      <c r="CX90" s="171"/>
      <c r="CY90" s="171" t="s">
        <v>579</v>
      </c>
      <c r="CZ90" s="319"/>
      <c r="DA90" s="319" t="s">
        <v>580</v>
      </c>
      <c r="DB90" s="319"/>
      <c r="DC90" s="301" t="n">
        <f aca="false">J90</f>
        <v>0</v>
      </c>
      <c r="DD90" s="314"/>
      <c r="DE90" s="314"/>
      <c r="DF90" s="301" t="n">
        <f aca="false">R90</f>
        <v>0</v>
      </c>
      <c r="DG90" s="315"/>
      <c r="DH90" s="169" t="n">
        <f aca="false">W90</f>
        <v>0</v>
      </c>
      <c r="DI90" s="301" t="n">
        <f aca="false">'3-ToM-Motion Safety'!P82</f>
        <v>0</v>
      </c>
      <c r="DJ90" s="301" t="n">
        <f aca="false">'3-ToM-Motion Safety'!AB82</f>
        <v>0</v>
      </c>
      <c r="DK90" s="301" t="n">
        <f aca="false">'3-ToM-Motion Safety'!AN82</f>
        <v>0</v>
      </c>
      <c r="DL90" s="320"/>
      <c r="DN90" s="321"/>
      <c r="DO90" s="322" t="n">
        <f aca="false">IF(AG90="MOT_1",X90,0)</f>
        <v>0</v>
      </c>
      <c r="DP90" s="322" t="n">
        <f aca="false">IF(AG90="MOT_2",X90,0)</f>
        <v>0</v>
      </c>
      <c r="DQ90" s="322" t="n">
        <f aca="false">IF(AG90="MOT_3",X90,0)</f>
        <v>0</v>
      </c>
      <c r="DR90" s="323" t="n">
        <f aca="false">IF(AR90="SENS_2",X90,0)</f>
        <v>0</v>
      </c>
      <c r="DS90" s="323" t="n">
        <f aca="false">IF(BD90="ENC_1",X90,0)+IF(BP90="ENC_1",X90,0)</f>
        <v>0</v>
      </c>
      <c r="DT90" s="323" t="n">
        <f aca="false">IF(BD90="RES_1",X90,0)+IF(BP90="RES_1",X90,0)</f>
        <v>0</v>
      </c>
      <c r="DU90" s="323" t="n">
        <f aca="false">IF(BD90="POT_1",X90,0)+IF(BP90="POT_1",X90,0)</f>
        <v>0</v>
      </c>
      <c r="DV90" s="323" t="n">
        <f aca="false">IF(CF90="SWI_1",X90,0)+IF(CP90="SWI_1",X90,0)</f>
        <v>0</v>
      </c>
      <c r="DW90" s="322" t="n">
        <f aca="false">IF(CF90="SWI_2",X90,0)+IF(CP90="SWI_2",X90,0)</f>
        <v>0</v>
      </c>
      <c r="DX90" s="322" t="n">
        <f aca="false">IF(DE90="BRK_1",X90,0)</f>
        <v>0</v>
      </c>
    </row>
    <row r="91" customFormat="false" ht="30" hidden="false" customHeight="true" outlineLevel="0" collapsed="false">
      <c r="A91" s="167"/>
      <c r="B91" s="301" t="s">
        <v>637</v>
      </c>
      <c r="C91" s="301"/>
      <c r="D91" s="169"/>
      <c r="E91" s="302"/>
      <c r="F91" s="303"/>
      <c r="G91" s="172"/>
      <c r="H91" s="304"/>
      <c r="I91" s="304"/>
      <c r="J91" s="304"/>
      <c r="K91" s="304"/>
      <c r="L91" s="305"/>
      <c r="M91" s="306"/>
      <c r="N91" s="304"/>
      <c r="O91" s="304"/>
      <c r="P91" s="307"/>
      <c r="Q91" s="171"/>
      <c r="R91" s="171"/>
      <c r="S91" s="171"/>
      <c r="T91" s="308"/>
      <c r="U91" s="308"/>
      <c r="V91" s="308"/>
      <c r="W91" s="308"/>
      <c r="X91" s="309"/>
      <c r="Y91" s="310" t="n">
        <f aca="false">'2-ToM-Components'!F83</f>
        <v>0</v>
      </c>
      <c r="Z91" s="308"/>
      <c r="AA91" s="311"/>
      <c r="AB91" s="171"/>
      <c r="AC91" s="301" t="n">
        <f aca="false">'2-ToM-Components'!I83</f>
        <v>0</v>
      </c>
      <c r="AD91" s="119"/>
      <c r="AE91" s="301" t="n">
        <f aca="false">J91</f>
        <v>0</v>
      </c>
      <c r="AF91" s="312"/>
      <c r="AG91" s="312"/>
      <c r="AH91" s="301" t="n">
        <f aca="false">R91</f>
        <v>0</v>
      </c>
      <c r="AI91" s="313"/>
      <c r="AJ91" s="169" t="n">
        <f aca="false">W91</f>
        <v>0</v>
      </c>
      <c r="AK91" s="330"/>
      <c r="AL91" s="311"/>
      <c r="AM91" s="171"/>
      <c r="AN91" s="171"/>
      <c r="AO91" s="119"/>
      <c r="AP91" s="301" t="n">
        <f aca="false">J91</f>
        <v>0</v>
      </c>
      <c r="AQ91" s="314"/>
      <c r="AR91" s="314"/>
      <c r="AS91" s="301" t="n">
        <f aca="false">R91</f>
        <v>0</v>
      </c>
      <c r="AT91" s="315"/>
      <c r="AU91" s="169" t="n">
        <f aca="false">W91</f>
        <v>0</v>
      </c>
      <c r="AV91" s="301" t="n">
        <f aca="false">'2-ToM-Components'!S83</f>
        <v>0</v>
      </c>
      <c r="AW91" s="301" t="n">
        <f aca="false">'2-ToM-Components'!U83</f>
        <v>0</v>
      </c>
      <c r="AX91" s="308"/>
      <c r="AY91" s="316"/>
      <c r="AZ91" s="171"/>
      <c r="BA91" s="171"/>
      <c r="BB91" s="301" t="n">
        <f aca="false">J91</f>
        <v>0</v>
      </c>
      <c r="BC91" s="312"/>
      <c r="BD91" s="312"/>
      <c r="BE91" s="301" t="n">
        <f aca="false">R91</f>
        <v>0</v>
      </c>
      <c r="BF91" s="313"/>
      <c r="BG91" s="169" t="n">
        <f aca="false">W91</f>
        <v>0</v>
      </c>
      <c r="BH91" s="301" t="n">
        <f aca="false">'2-ToM-Components'!AD83</f>
        <v>0</v>
      </c>
      <c r="BI91" s="301" t="n">
        <f aca="false">'2-ToM-Components'!AF83</f>
        <v>0</v>
      </c>
      <c r="BJ91" s="317"/>
      <c r="BK91" s="318"/>
      <c r="BL91" s="319"/>
      <c r="BM91" s="319"/>
      <c r="BN91" s="301" t="n">
        <f aca="false">J91</f>
        <v>0</v>
      </c>
      <c r="BO91" s="314"/>
      <c r="BP91" s="314"/>
      <c r="BQ91" s="301" t="n">
        <f aca="false">R91</f>
        <v>0</v>
      </c>
      <c r="BR91" s="315"/>
      <c r="BS91" s="169" t="n">
        <f aca="false">W91</f>
        <v>0</v>
      </c>
      <c r="BT91" s="308" t="s">
        <v>449</v>
      </c>
      <c r="BU91" s="316"/>
      <c r="BV91" s="171" t="s">
        <v>563</v>
      </c>
      <c r="BW91" s="171"/>
      <c r="BX91" s="168" t="n">
        <f aca="false">'2-ToM-Components'!O83</f>
        <v>0</v>
      </c>
      <c r="BY91" s="171"/>
      <c r="BZ91" s="171"/>
      <c r="CA91" s="319"/>
      <c r="CB91" s="319"/>
      <c r="CC91" s="301" t="n">
        <f aca="false">J91</f>
        <v>0</v>
      </c>
      <c r="CD91" s="312"/>
      <c r="CE91" s="312"/>
      <c r="CF91" s="312"/>
      <c r="CG91" s="301" t="n">
        <f aca="false">R91</f>
        <v>0</v>
      </c>
      <c r="CH91" s="313"/>
      <c r="CI91" s="169" t="n">
        <f aca="false">W91</f>
        <v>0</v>
      </c>
      <c r="CJ91" s="319"/>
      <c r="CK91" s="319"/>
      <c r="CL91" s="319"/>
      <c r="CM91" s="319"/>
      <c r="CN91" s="301" t="n">
        <f aca="false">J91</f>
        <v>0</v>
      </c>
      <c r="CO91" s="314"/>
      <c r="CP91" s="314"/>
      <c r="CQ91" s="314"/>
      <c r="CR91" s="301" t="n">
        <f aca="false">R91</f>
        <v>0</v>
      </c>
      <c r="CS91" s="315"/>
      <c r="CT91" s="169" t="n">
        <f aca="false">W91</f>
        <v>0</v>
      </c>
      <c r="CU91" s="308" t="s">
        <v>480</v>
      </c>
      <c r="CV91" s="316"/>
      <c r="CW91" s="171" t="s">
        <v>577</v>
      </c>
      <c r="CX91" s="171"/>
      <c r="CY91" s="171" t="s">
        <v>579</v>
      </c>
      <c r="CZ91" s="319"/>
      <c r="DA91" s="319" t="s">
        <v>580</v>
      </c>
      <c r="DB91" s="319"/>
      <c r="DC91" s="301" t="n">
        <f aca="false">J91</f>
        <v>0</v>
      </c>
      <c r="DD91" s="314"/>
      <c r="DE91" s="314"/>
      <c r="DF91" s="301" t="n">
        <f aca="false">R91</f>
        <v>0</v>
      </c>
      <c r="DG91" s="315"/>
      <c r="DH91" s="169" t="n">
        <f aca="false">W91</f>
        <v>0</v>
      </c>
      <c r="DI91" s="301" t="n">
        <f aca="false">'3-ToM-Motion Safety'!P83</f>
        <v>0</v>
      </c>
      <c r="DJ91" s="301" t="n">
        <f aca="false">'3-ToM-Motion Safety'!AB83</f>
        <v>0</v>
      </c>
      <c r="DK91" s="301" t="n">
        <f aca="false">'3-ToM-Motion Safety'!AN83</f>
        <v>0</v>
      </c>
      <c r="DL91" s="320"/>
      <c r="DN91" s="321"/>
      <c r="DO91" s="322" t="n">
        <f aca="false">IF(AG91="MOT_1",X91,0)</f>
        <v>0</v>
      </c>
      <c r="DP91" s="322" t="n">
        <f aca="false">IF(AG91="MOT_2",X91,0)</f>
        <v>0</v>
      </c>
      <c r="DQ91" s="322" t="n">
        <f aca="false">IF(AG91="MOT_3",X91,0)</f>
        <v>0</v>
      </c>
      <c r="DR91" s="323" t="n">
        <f aca="false">IF(AR91="SENS_2",X91,0)</f>
        <v>0</v>
      </c>
      <c r="DS91" s="323" t="n">
        <f aca="false">IF(BD91="ENC_1",X91,0)+IF(BP91="ENC_1",X91,0)</f>
        <v>0</v>
      </c>
      <c r="DT91" s="323" t="n">
        <f aca="false">IF(BD91="RES_1",X91,0)+IF(BP91="RES_1",X91,0)</f>
        <v>0</v>
      </c>
      <c r="DU91" s="323" t="n">
        <f aca="false">IF(BD91="POT_1",X91,0)+IF(BP91="POT_1",X91,0)</f>
        <v>0</v>
      </c>
      <c r="DV91" s="323" t="n">
        <f aca="false">IF(CF91="SWI_1",X91,0)+IF(CP91="SWI_1",X91,0)</f>
        <v>0</v>
      </c>
      <c r="DW91" s="322" t="n">
        <f aca="false">IF(CF91="SWI_2",X91,0)+IF(CP91="SWI_2",X91,0)</f>
        <v>0</v>
      </c>
      <c r="DX91" s="322" t="n">
        <f aca="false">IF(DE91="BRK_1",X91,0)</f>
        <v>0</v>
      </c>
    </row>
    <row r="92" customFormat="false" ht="30" hidden="false" customHeight="true" outlineLevel="0" collapsed="false">
      <c r="A92" s="331"/>
      <c r="B92" s="301" t="s">
        <v>638</v>
      </c>
      <c r="C92" s="332"/>
      <c r="D92" s="332"/>
      <c r="E92" s="333"/>
      <c r="F92" s="334"/>
      <c r="G92" s="335"/>
      <c r="H92" s="336"/>
      <c r="I92" s="336"/>
      <c r="J92" s="336"/>
      <c r="K92" s="336"/>
      <c r="L92" s="337"/>
      <c r="M92" s="338"/>
      <c r="N92" s="336"/>
      <c r="O92" s="336"/>
      <c r="P92" s="339"/>
      <c r="Q92" s="340"/>
      <c r="R92" s="340"/>
      <c r="S92" s="340"/>
      <c r="T92" s="341"/>
      <c r="U92" s="341"/>
      <c r="V92" s="341"/>
      <c r="W92" s="341"/>
      <c r="X92" s="342"/>
      <c r="Y92" s="343"/>
      <c r="Z92" s="341"/>
      <c r="AA92" s="344"/>
      <c r="AB92" s="340"/>
      <c r="AC92" s="332"/>
      <c r="AD92" s="345"/>
      <c r="AE92" s="332"/>
      <c r="AF92" s="346"/>
      <c r="AG92" s="346"/>
      <c r="AH92" s="332"/>
      <c r="AI92" s="347"/>
      <c r="AJ92" s="348"/>
      <c r="AK92" s="349"/>
      <c r="AL92" s="344"/>
      <c r="AM92" s="340"/>
      <c r="AN92" s="340"/>
      <c r="AO92" s="345"/>
      <c r="AP92" s="332"/>
      <c r="AQ92" s="350"/>
      <c r="AR92" s="350"/>
      <c r="AS92" s="332"/>
      <c r="AT92" s="351"/>
      <c r="AU92" s="348"/>
      <c r="AV92" s="332"/>
      <c r="AW92" s="332"/>
      <c r="AX92" s="341"/>
      <c r="AY92" s="352"/>
      <c r="AZ92" s="340"/>
      <c r="BA92" s="340"/>
      <c r="BB92" s="332"/>
      <c r="BC92" s="346"/>
      <c r="BD92" s="346"/>
      <c r="BE92" s="332"/>
      <c r="BF92" s="347"/>
      <c r="BG92" s="348"/>
      <c r="BH92" s="332"/>
      <c r="BI92" s="332"/>
      <c r="BJ92" s="353"/>
      <c r="BK92" s="354"/>
      <c r="BL92" s="355"/>
      <c r="BM92" s="355"/>
      <c r="BN92" s="332"/>
      <c r="BO92" s="350"/>
      <c r="BP92" s="350"/>
      <c r="BQ92" s="332"/>
      <c r="BR92" s="351"/>
      <c r="BS92" s="348"/>
      <c r="BT92" s="341"/>
      <c r="BU92" s="352"/>
      <c r="BV92" s="340"/>
      <c r="BW92" s="340"/>
      <c r="BX92" s="332"/>
      <c r="BY92" s="340"/>
      <c r="BZ92" s="340"/>
      <c r="CA92" s="355"/>
      <c r="CB92" s="355"/>
      <c r="CC92" s="332"/>
      <c r="CD92" s="346"/>
      <c r="CE92" s="346"/>
      <c r="CF92" s="346"/>
      <c r="CG92" s="332"/>
      <c r="CH92" s="347"/>
      <c r="CI92" s="348"/>
      <c r="CJ92" s="355"/>
      <c r="CK92" s="355"/>
      <c r="CL92" s="355"/>
      <c r="CM92" s="355"/>
      <c r="CN92" s="332"/>
      <c r="CO92" s="350"/>
      <c r="CP92" s="350"/>
      <c r="CQ92" s="350"/>
      <c r="CR92" s="332"/>
      <c r="CS92" s="351"/>
      <c r="CT92" s="348"/>
      <c r="CU92" s="341"/>
      <c r="CV92" s="352"/>
      <c r="CW92" s="340"/>
      <c r="CX92" s="340"/>
      <c r="CY92" s="340"/>
      <c r="CZ92" s="355"/>
      <c r="DA92" s="355"/>
      <c r="DB92" s="355"/>
      <c r="DC92" s="332"/>
      <c r="DD92" s="350"/>
      <c r="DE92" s="350"/>
      <c r="DF92" s="332"/>
      <c r="DG92" s="351"/>
      <c r="DH92" s="348"/>
      <c r="DI92" s="343"/>
      <c r="DJ92" s="332"/>
      <c r="DK92" s="332"/>
      <c r="DL92" s="356"/>
      <c r="DN92" s="321"/>
      <c r="DO92" s="322"/>
      <c r="DP92" s="322"/>
      <c r="DQ92" s="322"/>
      <c r="DR92" s="323"/>
      <c r="DS92" s="323"/>
      <c r="DT92" s="323"/>
      <c r="DU92" s="323"/>
      <c r="DV92" s="323"/>
      <c r="DW92" s="322"/>
      <c r="DX92" s="322"/>
    </row>
    <row r="93" customFormat="false" ht="30" hidden="false" customHeight="true" outlineLevel="0" collapsed="false">
      <c r="A93" s="331"/>
      <c r="B93" s="301" t="s">
        <v>639</v>
      </c>
      <c r="C93" s="332"/>
      <c r="D93" s="332"/>
      <c r="E93" s="333"/>
      <c r="F93" s="334"/>
      <c r="G93" s="335"/>
      <c r="H93" s="336"/>
      <c r="I93" s="336"/>
      <c r="J93" s="336"/>
      <c r="K93" s="336"/>
      <c r="L93" s="337"/>
      <c r="M93" s="338"/>
      <c r="N93" s="336"/>
      <c r="O93" s="336"/>
      <c r="P93" s="339"/>
      <c r="Q93" s="340"/>
      <c r="R93" s="340"/>
      <c r="S93" s="340"/>
      <c r="T93" s="341"/>
      <c r="U93" s="341"/>
      <c r="V93" s="341"/>
      <c r="W93" s="341"/>
      <c r="X93" s="342"/>
      <c r="Y93" s="343"/>
      <c r="Z93" s="341"/>
      <c r="AA93" s="344"/>
      <c r="AB93" s="340"/>
      <c r="AC93" s="332"/>
      <c r="AD93" s="345"/>
      <c r="AE93" s="332"/>
      <c r="AF93" s="346"/>
      <c r="AG93" s="346"/>
      <c r="AH93" s="332"/>
      <c r="AI93" s="347"/>
      <c r="AJ93" s="348"/>
      <c r="AK93" s="349"/>
      <c r="AL93" s="344"/>
      <c r="AM93" s="340"/>
      <c r="AN93" s="340"/>
      <c r="AO93" s="345"/>
      <c r="AP93" s="332"/>
      <c r="AQ93" s="350"/>
      <c r="AR93" s="350"/>
      <c r="AS93" s="332"/>
      <c r="AT93" s="351"/>
      <c r="AU93" s="348"/>
      <c r="AV93" s="332"/>
      <c r="AW93" s="332"/>
      <c r="AX93" s="341"/>
      <c r="AY93" s="352"/>
      <c r="AZ93" s="340"/>
      <c r="BA93" s="340"/>
      <c r="BB93" s="332"/>
      <c r="BC93" s="346"/>
      <c r="BD93" s="346"/>
      <c r="BE93" s="332"/>
      <c r="BF93" s="347"/>
      <c r="BG93" s="348"/>
      <c r="BH93" s="332"/>
      <c r="BI93" s="332"/>
      <c r="BJ93" s="353"/>
      <c r="BK93" s="354"/>
      <c r="BL93" s="355"/>
      <c r="BM93" s="355"/>
      <c r="BN93" s="332"/>
      <c r="BO93" s="350"/>
      <c r="BP93" s="350"/>
      <c r="BQ93" s="332"/>
      <c r="BR93" s="351"/>
      <c r="BS93" s="348"/>
      <c r="BT93" s="341"/>
      <c r="BU93" s="352"/>
      <c r="BV93" s="340"/>
      <c r="BW93" s="340"/>
      <c r="BX93" s="332"/>
      <c r="BY93" s="340"/>
      <c r="BZ93" s="340"/>
      <c r="CA93" s="355"/>
      <c r="CB93" s="355"/>
      <c r="CC93" s="332"/>
      <c r="CD93" s="346"/>
      <c r="CE93" s="346"/>
      <c r="CF93" s="346"/>
      <c r="CG93" s="332"/>
      <c r="CH93" s="347"/>
      <c r="CI93" s="348"/>
      <c r="CJ93" s="355"/>
      <c r="CK93" s="355"/>
      <c r="CL93" s="355"/>
      <c r="CM93" s="355"/>
      <c r="CN93" s="332"/>
      <c r="CO93" s="350"/>
      <c r="CP93" s="350"/>
      <c r="CQ93" s="350"/>
      <c r="CR93" s="332"/>
      <c r="CS93" s="351"/>
      <c r="CT93" s="348"/>
      <c r="CU93" s="341"/>
      <c r="CV93" s="352"/>
      <c r="CW93" s="340"/>
      <c r="CX93" s="340"/>
      <c r="CY93" s="340"/>
      <c r="CZ93" s="355"/>
      <c r="DA93" s="355"/>
      <c r="DB93" s="355"/>
      <c r="DC93" s="332"/>
      <c r="DD93" s="350"/>
      <c r="DE93" s="350"/>
      <c r="DF93" s="332"/>
      <c r="DG93" s="351"/>
      <c r="DH93" s="348"/>
      <c r="DI93" s="343"/>
      <c r="DJ93" s="332"/>
      <c r="DK93" s="332"/>
      <c r="DL93" s="356"/>
      <c r="DN93" s="321"/>
      <c r="DO93" s="322"/>
      <c r="DP93" s="322"/>
      <c r="DQ93" s="322"/>
      <c r="DR93" s="323"/>
      <c r="DS93" s="323"/>
      <c r="DT93" s="323"/>
      <c r="DU93" s="323"/>
      <c r="DV93" s="323"/>
      <c r="DW93" s="322"/>
      <c r="DX93" s="322"/>
    </row>
    <row r="94" customFormat="false" ht="30" hidden="false" customHeight="true" outlineLevel="0" collapsed="false">
      <c r="A94" s="331"/>
      <c r="B94" s="332" t="s">
        <v>640</v>
      </c>
      <c r="C94" s="332"/>
      <c r="D94" s="332"/>
      <c r="E94" s="333"/>
      <c r="F94" s="334"/>
      <c r="G94" s="335"/>
      <c r="H94" s="336"/>
      <c r="I94" s="336"/>
      <c r="J94" s="336"/>
      <c r="K94" s="336"/>
      <c r="L94" s="337"/>
      <c r="M94" s="338"/>
      <c r="N94" s="336"/>
      <c r="O94" s="336"/>
      <c r="P94" s="339"/>
      <c r="Q94" s="340"/>
      <c r="R94" s="340"/>
      <c r="S94" s="340"/>
      <c r="T94" s="341"/>
      <c r="U94" s="341"/>
      <c r="V94" s="341"/>
      <c r="W94" s="341"/>
      <c r="X94" s="342"/>
      <c r="Y94" s="343"/>
      <c r="Z94" s="341"/>
      <c r="AA94" s="344"/>
      <c r="AB94" s="340"/>
      <c r="AC94" s="332"/>
      <c r="AD94" s="345"/>
      <c r="AE94" s="332"/>
      <c r="AF94" s="346"/>
      <c r="AG94" s="346"/>
      <c r="AH94" s="332"/>
      <c r="AI94" s="347"/>
      <c r="AJ94" s="348"/>
      <c r="AK94" s="349"/>
      <c r="AL94" s="344"/>
      <c r="AM94" s="340"/>
      <c r="AN94" s="340"/>
      <c r="AO94" s="345"/>
      <c r="AP94" s="332"/>
      <c r="AQ94" s="350"/>
      <c r="AR94" s="350"/>
      <c r="AS94" s="332"/>
      <c r="AT94" s="351"/>
      <c r="AU94" s="348"/>
      <c r="AV94" s="332"/>
      <c r="AW94" s="332"/>
      <c r="AX94" s="341"/>
      <c r="AY94" s="352"/>
      <c r="AZ94" s="340"/>
      <c r="BA94" s="340"/>
      <c r="BB94" s="332"/>
      <c r="BC94" s="346"/>
      <c r="BD94" s="346"/>
      <c r="BE94" s="332"/>
      <c r="BF94" s="347"/>
      <c r="BG94" s="348"/>
      <c r="BH94" s="332"/>
      <c r="BI94" s="332"/>
      <c r="BJ94" s="353"/>
      <c r="BK94" s="354"/>
      <c r="BL94" s="355"/>
      <c r="BM94" s="355"/>
      <c r="BN94" s="332"/>
      <c r="BO94" s="350"/>
      <c r="BP94" s="350"/>
      <c r="BQ94" s="332"/>
      <c r="BR94" s="351"/>
      <c r="BS94" s="348"/>
      <c r="BT94" s="341"/>
      <c r="BU94" s="352"/>
      <c r="BV94" s="340"/>
      <c r="BW94" s="340"/>
      <c r="BX94" s="332"/>
      <c r="BY94" s="340"/>
      <c r="BZ94" s="340"/>
      <c r="CA94" s="355"/>
      <c r="CB94" s="355"/>
      <c r="CC94" s="332"/>
      <c r="CD94" s="346"/>
      <c r="CE94" s="346"/>
      <c r="CF94" s="346"/>
      <c r="CG94" s="332"/>
      <c r="CH94" s="347"/>
      <c r="CI94" s="348"/>
      <c r="CJ94" s="355"/>
      <c r="CK94" s="355"/>
      <c r="CL94" s="355"/>
      <c r="CM94" s="355"/>
      <c r="CN94" s="332"/>
      <c r="CO94" s="350"/>
      <c r="CP94" s="350"/>
      <c r="CQ94" s="350"/>
      <c r="CR94" s="332"/>
      <c r="CS94" s="351"/>
      <c r="CT94" s="348"/>
      <c r="CU94" s="341"/>
      <c r="CV94" s="352"/>
      <c r="CW94" s="340"/>
      <c r="CX94" s="340"/>
      <c r="CY94" s="340"/>
      <c r="CZ94" s="355"/>
      <c r="DA94" s="355"/>
      <c r="DB94" s="355"/>
      <c r="DC94" s="332"/>
      <c r="DD94" s="350"/>
      <c r="DE94" s="350"/>
      <c r="DF94" s="332"/>
      <c r="DG94" s="351"/>
      <c r="DH94" s="348"/>
      <c r="DI94" s="343"/>
      <c r="DJ94" s="332"/>
      <c r="DK94" s="332"/>
      <c r="DL94" s="356"/>
      <c r="DN94" s="321"/>
      <c r="DO94" s="322"/>
      <c r="DP94" s="322"/>
      <c r="DQ94" s="322"/>
      <c r="DR94" s="323"/>
      <c r="DS94" s="323"/>
      <c r="DT94" s="323"/>
      <c r="DU94" s="323"/>
      <c r="DV94" s="323"/>
      <c r="DW94" s="322"/>
      <c r="DX94" s="322"/>
    </row>
    <row r="95" customFormat="false" ht="30" hidden="false" customHeight="true" outlineLevel="0" collapsed="false">
      <c r="A95" s="177"/>
      <c r="B95" s="357" t="s">
        <v>641</v>
      </c>
      <c r="C95" s="357" t="n">
        <f aca="false">'1-ToM-Requirements'!C86</f>
        <v>0</v>
      </c>
      <c r="D95" s="357" t="n">
        <f aca="false">'1-ToM-Requirements'!E86</f>
        <v>0</v>
      </c>
      <c r="E95" s="358"/>
      <c r="F95" s="359"/>
      <c r="G95" s="182"/>
      <c r="H95" s="360"/>
      <c r="I95" s="360"/>
      <c r="J95" s="360"/>
      <c r="K95" s="360"/>
      <c r="L95" s="361"/>
      <c r="M95" s="362"/>
      <c r="N95" s="360"/>
      <c r="O95" s="360"/>
      <c r="P95" s="363"/>
      <c r="Q95" s="181"/>
      <c r="R95" s="181"/>
      <c r="S95" s="181"/>
      <c r="T95" s="364"/>
      <c r="U95" s="364"/>
      <c r="V95" s="364"/>
      <c r="W95" s="364"/>
      <c r="X95" s="365"/>
      <c r="Y95" s="366" t="n">
        <f aca="false">'2-ToM-Components'!F86</f>
        <v>0</v>
      </c>
      <c r="Z95" s="364"/>
      <c r="AA95" s="367"/>
      <c r="AB95" s="181"/>
      <c r="AC95" s="357" t="n">
        <f aca="false">'2-ToM-Components'!I86</f>
        <v>0</v>
      </c>
      <c r="AD95" s="129"/>
      <c r="AE95" s="357" t="n">
        <f aca="false">J95</f>
        <v>0</v>
      </c>
      <c r="AF95" s="368"/>
      <c r="AG95" s="129"/>
      <c r="AH95" s="357" t="n">
        <f aca="false">R95</f>
        <v>0</v>
      </c>
      <c r="AI95" s="369"/>
      <c r="AJ95" s="179" t="n">
        <f aca="false">W95</f>
        <v>0</v>
      </c>
      <c r="AK95" s="370"/>
      <c r="AL95" s="367"/>
      <c r="AM95" s="181"/>
      <c r="AN95" s="181"/>
      <c r="AO95" s="129"/>
      <c r="AP95" s="357" t="n">
        <f aca="false">J95</f>
        <v>0</v>
      </c>
      <c r="AQ95" s="371"/>
      <c r="AR95" s="372"/>
      <c r="AS95" s="357" t="n">
        <f aca="false">R95</f>
        <v>0</v>
      </c>
      <c r="AT95" s="373"/>
      <c r="AU95" s="179" t="n">
        <f aca="false">W95</f>
        <v>0</v>
      </c>
      <c r="AV95" s="178" t="n">
        <f aca="false">'2-ToM-Components'!S86</f>
        <v>0</v>
      </c>
      <c r="AW95" s="178" t="n">
        <f aca="false">'2-ToM-Components'!U86</f>
        <v>0</v>
      </c>
      <c r="AX95" s="364"/>
      <c r="AY95" s="374"/>
      <c r="AZ95" s="181"/>
      <c r="BA95" s="181"/>
      <c r="BB95" s="357" t="n">
        <f aca="false">J95</f>
        <v>0</v>
      </c>
      <c r="BC95" s="368"/>
      <c r="BD95" s="129"/>
      <c r="BE95" s="357" t="n">
        <f aca="false">R95</f>
        <v>0</v>
      </c>
      <c r="BF95" s="369"/>
      <c r="BG95" s="179" t="n">
        <f aca="false">W95</f>
        <v>0</v>
      </c>
      <c r="BH95" s="178" t="n">
        <f aca="false">'2-ToM-Components'!AD86</f>
        <v>0</v>
      </c>
      <c r="BI95" s="178" t="n">
        <f aca="false">'2-ToM-Components'!AF86</f>
        <v>0</v>
      </c>
      <c r="BJ95" s="375"/>
      <c r="BK95" s="376"/>
      <c r="BL95" s="377"/>
      <c r="BM95" s="377"/>
      <c r="BN95" s="357" t="n">
        <f aca="false">J95</f>
        <v>0</v>
      </c>
      <c r="BO95" s="371"/>
      <c r="BP95" s="372"/>
      <c r="BQ95" s="357" t="n">
        <f aca="false">R95</f>
        <v>0</v>
      </c>
      <c r="BR95" s="373"/>
      <c r="BS95" s="179" t="n">
        <f aca="false">W95</f>
        <v>0</v>
      </c>
      <c r="BT95" s="364" t="s">
        <v>449</v>
      </c>
      <c r="BU95" s="374"/>
      <c r="BV95" s="181" t="s">
        <v>563</v>
      </c>
      <c r="BW95" s="181"/>
      <c r="BX95" s="357" t="n">
        <f aca="false">'2-ToM-Components'!O86</f>
        <v>0</v>
      </c>
      <c r="BY95" s="181"/>
      <c r="BZ95" s="181"/>
      <c r="CA95" s="377"/>
      <c r="CB95" s="377"/>
      <c r="CC95" s="357" t="n">
        <f aca="false">J95</f>
        <v>0</v>
      </c>
      <c r="CD95" s="368"/>
      <c r="CE95" s="129"/>
      <c r="CF95" s="129"/>
      <c r="CG95" s="357" t="n">
        <f aca="false">R95</f>
        <v>0</v>
      </c>
      <c r="CH95" s="369"/>
      <c r="CI95" s="179" t="n">
        <f aca="false">W95</f>
        <v>0</v>
      </c>
      <c r="CJ95" s="377"/>
      <c r="CK95" s="377"/>
      <c r="CL95" s="377"/>
      <c r="CM95" s="377"/>
      <c r="CN95" s="357" t="n">
        <f aca="false">J95</f>
        <v>0</v>
      </c>
      <c r="CO95" s="371"/>
      <c r="CP95" s="372"/>
      <c r="CQ95" s="372"/>
      <c r="CR95" s="357" t="n">
        <f aca="false">R95</f>
        <v>0</v>
      </c>
      <c r="CS95" s="373"/>
      <c r="CT95" s="179" t="n">
        <f aca="false">W95</f>
        <v>0</v>
      </c>
      <c r="CU95" s="364" t="s">
        <v>480</v>
      </c>
      <c r="CV95" s="374"/>
      <c r="CW95" s="181" t="s">
        <v>577</v>
      </c>
      <c r="CX95" s="181"/>
      <c r="CY95" s="181" t="s">
        <v>579</v>
      </c>
      <c r="CZ95" s="377"/>
      <c r="DA95" s="377" t="s">
        <v>580</v>
      </c>
      <c r="DB95" s="377"/>
      <c r="DC95" s="357" t="n">
        <f aca="false">J95</f>
        <v>0</v>
      </c>
      <c r="DD95" s="371"/>
      <c r="DE95" s="372"/>
      <c r="DF95" s="357" t="n">
        <f aca="false">R95</f>
        <v>0</v>
      </c>
      <c r="DG95" s="373"/>
      <c r="DH95" s="179" t="n">
        <f aca="false">W95</f>
        <v>0</v>
      </c>
      <c r="DI95" s="378" t="n">
        <f aca="false">'3-ToM-Motion Safety'!P86</f>
        <v>0</v>
      </c>
      <c r="DJ95" s="357" t="n">
        <f aca="false">'3-ToM-Motion Safety'!AB86</f>
        <v>0</v>
      </c>
      <c r="DK95" s="179" t="n">
        <f aca="false">'3-ToM-Motion Safety'!AN86</f>
        <v>0</v>
      </c>
      <c r="DL95" s="379"/>
      <c r="DN95" s="380"/>
      <c r="DO95" s="381" t="n">
        <f aca="false">IF(AG95="MOT_1",X95,0)</f>
        <v>0</v>
      </c>
      <c r="DP95" s="381" t="n">
        <f aca="false">IF(AG95="MOT_2",X95,0)</f>
        <v>0</v>
      </c>
      <c r="DQ95" s="381" t="n">
        <f aca="false">IF(AG95="MOT_3",X95,0)</f>
        <v>0</v>
      </c>
      <c r="DR95" s="382" t="n">
        <f aca="false">IF(AR95="SENS_2",X95,0)</f>
        <v>0</v>
      </c>
      <c r="DS95" s="382" t="n">
        <f aca="false">IF(BD95="ENC_1",X95,0)+IF(BP95="ENC_1",X95,0)</f>
        <v>0</v>
      </c>
      <c r="DT95" s="382" t="n">
        <f aca="false">IF(BD95="RES_1",X95,0)+IF(BP95="RES_1",X95,0)</f>
        <v>0</v>
      </c>
      <c r="DU95" s="382" t="n">
        <f aca="false">IF(BD95="POT_1",X95,0)+IF(BP95="POT_1",X95,0)</f>
        <v>0</v>
      </c>
      <c r="DV95" s="382" t="n">
        <f aca="false">IF(CF95="SWI_1",X95,0)+IF(CP95="SWI_1",X95,0)</f>
        <v>0</v>
      </c>
      <c r="DW95" s="381" t="n">
        <f aca="false">IF(CF95="SWI_2",X95,0)+IF(CP95="SWI_2",X95,0)</f>
        <v>0</v>
      </c>
      <c r="DX95" s="381" t="n">
        <f aca="false">IF(DE95="BRK_1",X95,0)</f>
        <v>0</v>
      </c>
    </row>
  </sheetData>
  <dataValidations count="9">
    <dataValidation allowBlank="true" errorStyle="stop" operator="between" showDropDown="false" showErrorMessage="true" showInputMessage="true" sqref="AK5 AK38:AK39 AK41:AK42 AK44:AK47 AK57:AK62 AK70:AK95" type="list">
      <formula1>$EB$2:$EB$3</formula1>
      <formula2>0</formula2>
    </dataValidation>
    <dataValidation allowBlank="true" errorStyle="stop" operator="between" showDropDown="false" showErrorMessage="true" showInputMessage="true" sqref="BT5 CU5 BT7:BT95 CU7:CU95" type="list">
      <formula1>$ED$2:$ED$3</formula1>
      <formula2>0</formula2>
    </dataValidation>
    <dataValidation allowBlank="true" errorStyle="stop" operator="between" showDropDown="false" showErrorMessage="true" showInputMessage="true" sqref="Z5 Z7:Z95" type="list">
      <formula1>$EA$2:$EA$8</formula1>
      <formula2>0</formula2>
    </dataValidation>
    <dataValidation allowBlank="true" errorStyle="stop" operator="between" showDropDown="false" showErrorMessage="true" showInputMessage="true" sqref="AX5 BJ5 AX7:AX95 BJ7:BJ95" type="list">
      <formula1>$EC$2:$EC$7</formula1>
      <formula2>0</formula2>
    </dataValidation>
    <dataValidation allowBlank="true" errorStyle="stop" operator="between" showDropDown="false" showErrorMessage="true" showInputMessage="true" sqref="AG5 AR5 BD5 BP5 CE5 CP5 DE5" type="list">
      <formula1>$DO$3:$DY$3</formula1>
      <formula2>0</formula2>
    </dataValidation>
    <dataValidation allowBlank="true" errorStyle="stop" operator="between" showDropDown="false" showErrorMessage="true" showInputMessage="true" sqref="AG7:AG95 AR7:AR95 BD7:BD95 BP7:BP95 CE7:CE95 CP7:CP95 DE7:DE95" type="list">
      <formula1>$DO$3:$DZ$3</formula1>
      <formula2>0</formula2>
    </dataValidation>
    <dataValidation allowBlank="true" errorStyle="stop" operator="between" showDropDown="false" showErrorMessage="true" showInputMessage="true" sqref="W5:W95" type="list">
      <formula1>$EE$2:$EE$6</formula1>
      <formula2>0</formula2>
    </dataValidation>
    <dataValidation allowBlank="true" errorStyle="stop" operator="between" showDropDown="false" showErrorMessage="true" showInputMessage="true" sqref="U5:U95" type="list">
      <formula1>$EF$2:$EF$8</formula1>
      <formula2>0</formula2>
    </dataValidation>
    <dataValidation allowBlank="true" errorStyle="stop" operator="between" showDropDown="false" showErrorMessage="true" showInputMessage="true" sqref="AK7:AK20 AK22:AK35 AK37 AK40 AK43 AK48:AK53 AK55:AK56 AK63:AK68" type="list">
      <formula1>$DR$2:$DR$3</formula1>
      <formula2>0</formula2>
    </dataValidation>
  </dataValidations>
  <printOptions headings="false" gridLines="false" gridLinesSet="true" horizontalCentered="false" verticalCentered="false"/>
  <pageMargins left="0.39375" right="0.39375" top="0.747916666666667" bottom="0.39375" header="0.511811023622047" footer="0.511811023622047"/>
  <pageSetup paperSize="9" scale="100" fitToWidth="1" fitToHeight="1" pageOrder="overThenDown" orientation="landscape" blackAndWhite="false" draft="false" cellComments="none" horizontalDpi="300" verticalDpi="300" copies="1"/>
  <headerFooter differentFirst="false" differentOddEven="false">
    <oddHeader/>
    <oddFooter/>
  </headerFooter>
</worksheet>
</file>

<file path=xl/worksheets/sheet8.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tabColor rgb="FF00B050"/>
    <pageSetUpPr fitToPage="false"/>
  </sheetPr>
  <dimension ref="A1:BC114"/>
  <sheetViews>
    <sheetView showFormulas="false" showGridLines="true" showRowColHeaders="true" showZeros="true" rightToLeft="false" tabSelected="true" showOutlineSymbols="true" defaultGridColor="true" view="normal" topLeftCell="A1" colorId="64" zoomScale="110" zoomScaleNormal="110" zoomScalePageLayoutView="100" workbookViewId="0">
      <pane xSplit="7" ySplit="6" topLeftCell="M7" activePane="bottomRight" state="frozen"/>
      <selection pane="topLeft" activeCell="A1" activeCellId="0" sqref="A1"/>
      <selection pane="topRight" activeCell="M1" activeCellId="0" sqref="M1"/>
      <selection pane="bottomLeft" activeCell="A7" activeCellId="0" sqref="A7"/>
      <selection pane="bottomRight" activeCell="P10" activeCellId="0" sqref="P10"/>
    </sheetView>
  </sheetViews>
  <sheetFormatPr defaultColWidth="16.6640625" defaultRowHeight="15" zeroHeight="false" outlineLevelRow="0" outlineLevelCol="0"/>
  <cols>
    <col collapsed="false" customWidth="true" hidden="false" outlineLevel="0" max="1" min="1" style="59" width="4.11"/>
    <col collapsed="false" customWidth="true" hidden="false" outlineLevel="0" max="2" min="2" style="59" width="15.89"/>
    <col collapsed="false" customWidth="true" hidden="false" outlineLevel="0" max="3" min="3" style="59" width="13.33"/>
    <col collapsed="false" customWidth="false" hidden="false" outlineLevel="0" max="4" min="4" style="59" width="16.66"/>
    <col collapsed="false" customWidth="true" hidden="false" outlineLevel="0" max="5" min="5" style="131" width="5.44"/>
    <col collapsed="false" customWidth="true" hidden="false" outlineLevel="0" max="6" min="6" style="206" width="9.33"/>
    <col collapsed="false" customWidth="true" hidden="false" outlineLevel="0" max="7" min="7" style="59" width="14.55"/>
    <col collapsed="false" customWidth="true" hidden="false" outlineLevel="0" max="8" min="8" style="131" width="5.44"/>
    <col collapsed="false" customWidth="true" hidden="false" outlineLevel="0" max="9" min="9" style="205" width="6.66"/>
    <col collapsed="false" customWidth="false" hidden="false" outlineLevel="0" max="10" min="10" style="131" width="16.66"/>
    <col collapsed="false" customWidth="true" hidden="false" outlineLevel="0" max="11" min="11" style="59" width="17.33"/>
    <col collapsed="false" customWidth="true" hidden="false" outlineLevel="0" max="12" min="12" style="59" width="9.44"/>
    <col collapsed="false" customWidth="true" hidden="false" outlineLevel="0" max="13" min="13" style="206" width="15.33"/>
    <col collapsed="false" customWidth="true" hidden="false" outlineLevel="0" max="14" min="14" style="206" width="14.44"/>
    <col collapsed="false" customWidth="true" hidden="false" outlineLevel="0" max="15" min="15" style="59" width="30.11"/>
    <col collapsed="false" customWidth="true" hidden="false" outlineLevel="0" max="18" min="16" style="59" width="17.33"/>
    <col collapsed="false" customWidth="true" hidden="false" outlineLevel="0" max="19" min="19" style="59" width="30.11"/>
    <col collapsed="false" customWidth="true" hidden="false" outlineLevel="0" max="21" min="20" style="59" width="17.33"/>
    <col collapsed="false" customWidth="true" hidden="false" outlineLevel="0" max="22" min="22" style="59" width="30.11"/>
    <col collapsed="false" customWidth="true" hidden="false" outlineLevel="0" max="24" min="23" style="59" width="17.33"/>
    <col collapsed="false" customWidth="true" hidden="false" outlineLevel="0" max="25" min="25" style="59" width="50.33"/>
    <col collapsed="false" customWidth="false" hidden="false" outlineLevel="0" max="26" min="26" style="59" width="16.66"/>
    <col collapsed="false" customWidth="true" hidden="false" outlineLevel="0" max="27" min="27" style="59" width="24"/>
    <col collapsed="false" customWidth="false" hidden="false" outlineLevel="0" max="1024" min="28" style="59" width="16.66"/>
  </cols>
  <sheetData>
    <row r="1" s="58" customFormat="true" ht="25.5" hidden="false" customHeight="true" outlineLevel="0" collapsed="false">
      <c r="A1" s="60"/>
      <c r="B1" s="61" t="s">
        <v>79</v>
      </c>
      <c r="C1" s="383" t="str">
        <f aca="false">'General Information'!B2</f>
        <v>ESTIA</v>
      </c>
      <c r="D1" s="384" t="str">
        <f aca="false">'General Information'!B11</f>
        <v>D03-E02-E01</v>
      </c>
      <c r="E1" s="64" t="s">
        <v>642</v>
      </c>
      <c r="F1" s="214"/>
      <c r="G1" s="133"/>
      <c r="H1" s="65"/>
      <c r="I1" s="210"/>
      <c r="J1" s="133"/>
      <c r="K1" s="133"/>
      <c r="L1" s="133"/>
      <c r="M1" s="214"/>
      <c r="N1" s="214"/>
      <c r="O1" s="133"/>
      <c r="P1" s="133"/>
      <c r="Q1" s="133"/>
      <c r="R1" s="133"/>
      <c r="S1" s="133"/>
      <c r="T1" s="133"/>
      <c r="U1" s="133"/>
      <c r="V1" s="133"/>
      <c r="W1" s="133"/>
      <c r="X1" s="133"/>
      <c r="Y1" s="59"/>
      <c r="Z1" s="59"/>
      <c r="AA1" s="59"/>
      <c r="AB1" s="59"/>
      <c r="AC1" s="58" t="s">
        <v>79</v>
      </c>
      <c r="AD1" s="58" t="s">
        <v>643</v>
      </c>
      <c r="AE1" s="59"/>
      <c r="AF1" s="59"/>
      <c r="AG1" s="59"/>
      <c r="AH1" s="59"/>
      <c r="AI1" s="59"/>
      <c r="AJ1" s="59"/>
      <c r="AK1" s="59"/>
      <c r="AL1" s="59"/>
      <c r="AM1" s="59"/>
      <c r="AN1" s="59"/>
      <c r="AO1" s="59"/>
      <c r="AP1" s="59"/>
      <c r="AQ1" s="59"/>
      <c r="AR1" s="59"/>
      <c r="AS1" s="59"/>
      <c r="AT1" s="59"/>
      <c r="AU1" s="59"/>
      <c r="AV1" s="59"/>
      <c r="AW1" s="59"/>
      <c r="AX1" s="59"/>
      <c r="AY1" s="59"/>
      <c r="AZ1" s="59"/>
      <c r="BA1" s="59"/>
      <c r="BB1" s="59"/>
      <c r="BC1" s="59"/>
    </row>
    <row r="2" s="59" customFormat="true" ht="35.25" hidden="false" customHeight="true" outlineLevel="0" collapsed="false">
      <c r="A2" s="70"/>
      <c r="B2" s="71" t="s">
        <v>31</v>
      </c>
      <c r="C2" s="72" t="str">
        <f aca="false">LOOKUP(2,1/('Revision Sheet'!A:A&lt;&gt;""),'Revision Sheet'!A:A)</f>
        <v>Template revision </v>
      </c>
      <c r="D2" s="73" t="str">
        <f aca="false">LOOKUP(2,1/('Revision Sheet'!B:B&lt;&gt;""),'Revision Sheet'!B:B)</f>
        <v>10.4</v>
      </c>
      <c r="E2" s="74" t="s">
        <v>644</v>
      </c>
      <c r="F2" s="221"/>
      <c r="G2" s="385"/>
      <c r="H2" s="75"/>
      <c r="I2" s="135"/>
      <c r="M2" s="221"/>
      <c r="N2" s="386"/>
      <c r="AC2" s="59" t="s">
        <v>645</v>
      </c>
      <c r="AD2" s="59" t="s">
        <v>646</v>
      </c>
    </row>
    <row r="3" s="87" customFormat="true" ht="16.5" hidden="false" customHeight="true" outlineLevel="0" collapsed="false">
      <c r="A3" s="140"/>
      <c r="B3" s="77"/>
      <c r="C3" s="79" t="s">
        <v>100</v>
      </c>
      <c r="D3" s="79"/>
      <c r="E3" s="77"/>
      <c r="F3" s="79"/>
      <c r="G3" s="387"/>
      <c r="H3" s="79"/>
      <c r="I3" s="79" t="s">
        <v>457</v>
      </c>
      <c r="J3" s="194" t="s">
        <v>647</v>
      </c>
      <c r="K3" s="194"/>
      <c r="L3" s="194"/>
      <c r="M3" s="194"/>
      <c r="N3" s="194"/>
      <c r="O3" s="194" t="s">
        <v>648</v>
      </c>
      <c r="P3" s="194"/>
      <c r="Q3" s="194"/>
      <c r="R3" s="194"/>
      <c r="S3" s="192"/>
      <c r="T3" s="387"/>
      <c r="U3" s="191"/>
      <c r="V3" s="192"/>
      <c r="W3" s="387"/>
      <c r="X3" s="191"/>
      <c r="Y3" s="194"/>
      <c r="Z3" s="48"/>
      <c r="AA3" s="48"/>
      <c r="AB3" s="48"/>
      <c r="AC3" s="59" t="s">
        <v>649</v>
      </c>
      <c r="AD3" s="59" t="s">
        <v>649</v>
      </c>
      <c r="AE3" s="48"/>
      <c r="AF3" s="48"/>
      <c r="AG3" s="48"/>
      <c r="AH3" s="48"/>
      <c r="AI3" s="48"/>
      <c r="AJ3" s="48"/>
      <c r="AK3" s="48"/>
      <c r="AL3" s="48"/>
      <c r="AM3" s="48"/>
      <c r="AN3" s="48"/>
      <c r="AO3" s="48"/>
      <c r="AP3" s="48"/>
      <c r="AQ3" s="48"/>
      <c r="AR3" s="48"/>
      <c r="AS3" s="48"/>
      <c r="AT3" s="48"/>
      <c r="AU3" s="48"/>
      <c r="AV3" s="48"/>
      <c r="AW3" s="48"/>
      <c r="AX3" s="48"/>
      <c r="AY3" s="48"/>
      <c r="AZ3" s="48"/>
      <c r="BA3" s="48"/>
      <c r="BB3" s="48"/>
      <c r="BC3" s="48"/>
    </row>
    <row r="4" customFormat="false" ht="59.25" hidden="false" customHeight="true" outlineLevel="0" collapsed="false">
      <c r="A4" s="240" t="s">
        <v>485</v>
      </c>
      <c r="B4" s="142" t="s">
        <v>116</v>
      </c>
      <c r="C4" s="91" t="s">
        <v>335</v>
      </c>
      <c r="D4" s="91" t="s">
        <v>119</v>
      </c>
      <c r="E4" s="240" t="s">
        <v>486</v>
      </c>
      <c r="F4" s="241" t="s">
        <v>650</v>
      </c>
      <c r="G4" s="91" t="s">
        <v>335</v>
      </c>
      <c r="H4" s="254" t="s">
        <v>651</v>
      </c>
      <c r="I4" s="142" t="s">
        <v>652</v>
      </c>
      <c r="J4" s="240" t="s">
        <v>653</v>
      </c>
      <c r="K4" s="240" t="s">
        <v>654</v>
      </c>
      <c r="L4" s="240" t="s">
        <v>655</v>
      </c>
      <c r="M4" s="240" t="s">
        <v>656</v>
      </c>
      <c r="N4" s="240" t="s">
        <v>657</v>
      </c>
      <c r="O4" s="240" t="s">
        <v>658</v>
      </c>
      <c r="P4" s="240" t="s">
        <v>659</v>
      </c>
      <c r="Q4" s="240" t="s">
        <v>660</v>
      </c>
      <c r="R4" s="240" t="s">
        <v>661</v>
      </c>
      <c r="S4" s="90"/>
      <c r="T4" s="95"/>
      <c r="U4" s="93"/>
      <c r="V4" s="90"/>
      <c r="W4" s="95"/>
      <c r="X4" s="93"/>
      <c r="Y4" s="96"/>
      <c r="AC4" s="59" t="s">
        <v>662</v>
      </c>
      <c r="AD4" s="59" t="s">
        <v>663</v>
      </c>
    </row>
    <row r="5" customFormat="false" ht="33" hidden="false" customHeight="true" outlineLevel="0" collapsed="false">
      <c r="A5" s="262" t="n">
        <f aca="false">'4-ToM-Axes Mapping'!A5</f>
        <v>0</v>
      </c>
      <c r="B5" s="263" t="str">
        <f aca="false">'4-ToM-Axes Mapping'!B5</f>
        <v>Attention: This is an Example line!!</v>
      </c>
      <c r="C5" s="262" t="str">
        <f aca="false">'4-ToM-Axes Mapping'!C5</f>
        <v>ColCh1:MC-LinY-01</v>
      </c>
      <c r="D5" s="262" t="str">
        <f aca="false">'4-ToM-Axes Mapping'!D5</f>
        <v>Collimation System</v>
      </c>
      <c r="E5" s="388" t="str">
        <f aca="false">'4-ToM-Axes Mapping'!E5</f>
        <v>1</v>
      </c>
      <c r="F5" s="389" t="str">
        <f aca="false">'4-ToM-Axes Mapping'!G5</f>
        <v>MCU 5001 (1.9 kW)</v>
      </c>
      <c r="G5" s="390" t="s">
        <v>664</v>
      </c>
      <c r="H5" s="391" t="s">
        <v>56</v>
      </c>
      <c r="I5" s="391" t="n">
        <f aca="false">'4-ToM-Axes Mapping'!F5</f>
        <v>1</v>
      </c>
      <c r="J5" s="392" t="s">
        <v>665</v>
      </c>
      <c r="K5" s="393" t="s">
        <v>666</v>
      </c>
      <c r="L5" s="393" t="s">
        <v>667</v>
      </c>
      <c r="M5" s="394" t="s">
        <v>668</v>
      </c>
      <c r="N5" s="395" t="s">
        <v>669</v>
      </c>
      <c r="O5" s="396" t="s">
        <v>668</v>
      </c>
      <c r="P5" s="396" t="s">
        <v>670</v>
      </c>
      <c r="Q5" s="396" t="n">
        <v>1302</v>
      </c>
      <c r="R5" s="397" t="s">
        <v>671</v>
      </c>
      <c r="S5" s="148"/>
      <c r="T5" s="272"/>
      <c r="U5" s="398"/>
      <c r="V5" s="148"/>
      <c r="W5" s="272"/>
      <c r="X5" s="398"/>
      <c r="Y5" s="197"/>
      <c r="AC5" s="59" t="s">
        <v>672</v>
      </c>
      <c r="AD5" s="59" t="s">
        <v>672</v>
      </c>
    </row>
    <row r="6" customFormat="false" ht="15.75" hidden="false" customHeight="true" outlineLevel="0" collapsed="false">
      <c r="A6" s="279"/>
      <c r="B6" s="280"/>
      <c r="C6" s="280"/>
      <c r="D6" s="283"/>
      <c r="E6" s="156"/>
      <c r="F6" s="199"/>
      <c r="G6" s="109"/>
      <c r="H6" s="399"/>
      <c r="I6" s="400"/>
      <c r="J6" s="160"/>
      <c r="K6" s="109"/>
      <c r="L6" s="109"/>
      <c r="M6" s="199"/>
      <c r="N6" s="401"/>
      <c r="O6" s="402"/>
      <c r="P6" s="403"/>
      <c r="Q6" s="292"/>
      <c r="R6" s="291"/>
      <c r="S6" s="402"/>
      <c r="T6" s="403"/>
      <c r="U6" s="292"/>
      <c r="V6" s="402"/>
      <c r="W6" s="403"/>
      <c r="X6" s="292"/>
      <c r="Y6" s="294"/>
      <c r="AC6" s="59" t="s">
        <v>673</v>
      </c>
      <c r="AD6" s="59" t="s">
        <v>673</v>
      </c>
    </row>
    <row r="7" customFormat="false" ht="45" hidden="false" customHeight="true" outlineLevel="0" collapsed="false">
      <c r="A7" s="325" t="n">
        <v>1</v>
      </c>
      <c r="B7" s="301" t="str">
        <f aca="false">IFERROR(LOOKUP(A7,'1-ToM-Requirements'!$A$7:$L$86,'1-ToM-Requirements'!$B$7:$B$86),)</f>
        <v>VS - Blade 1 (right-top) / Vertical </v>
      </c>
      <c r="C7" s="301" t="str">
        <f aca="false">IFERROR(LOOKUP(A7,'1-ToM-Requirements'!$A$7:$L$86,'1-ToM-Requirements'!$C$7:$C$86),)</f>
        <v>VSSlP:MC-LinZ-01</v>
      </c>
      <c r="D7" s="301" t="str">
        <f aca="false">IFERROR(LOOKUP(A7,'1-ToM-Requirements'!$A$7:$L$86,'1-ToM-Requirements'!$E$7:$E$86),)</f>
        <v>Virtual Source Slit System (VS)</v>
      </c>
      <c r="E7" s="301" t="n">
        <f aca="false">IFERROR(LOOKUP(A7,'4-ToM-Axes Mapping'!$A$7:$G$95,'4-ToM-Axes Mapping'!$E$7:$E$95),)</f>
        <v>1</v>
      </c>
      <c r="F7" s="301" t="str">
        <f aca="false">IFERROR(LOOKUP(A7,'4-ToM-Axes Mapping'!$A$7:$G$95,'4-ToM-Axes Mapping'!$G$7:$G$95),)</f>
        <v>MCU 5001b (1,9 kW)</v>
      </c>
      <c r="G7" s="301" t="str">
        <f aca="false">IF(E7=0,"",IFERROR((LOOKUP($C$1,$AC$2:$AD$18,$AD$2:$AD$18))&amp;"-"&amp;"MCS"&amp;E7,"ERROR"))</f>
        <v>ESTIA-MCS1</v>
      </c>
      <c r="H7" s="328"/>
      <c r="I7" s="328" t="n">
        <v>1</v>
      </c>
      <c r="J7" s="301" t="str">
        <f aca="false">IFERROR(LOOKUP(A7,'1-ToM-Requirements'!$A$7:$L$86,'1-ToM-Requirements'!$L$7:$L$86),)</f>
        <v>Electrical</v>
      </c>
      <c r="K7" s="404" t="s">
        <v>674</v>
      </c>
      <c r="L7" s="301" t="str">
        <f aca="false">IFERROR(IF(LOOKUP(A7,'1-ToM-Requirements'!$A$7:$L$86,'1-ToM-Requirements'!$K$7:$K$86)="Linear","mm",IF(LOOKUP(A7,'1-ToM-Requirements'!$A$7:$L$86,'1-ToM-Requirements'!$K$7:$K$86)="Rotary","degree","")),)</f>
        <v>mm</v>
      </c>
      <c r="M7" s="404" t="str">
        <f aca="false">IF(A7=0,"",IF(LOOKUP(A7,'4-ToM-Axes Mapping'!$A$7:$AM$95,'4-ToM-Axes Mapping'!$AM$7:$AM$95)=0,"","X"))</f>
        <v>X</v>
      </c>
      <c r="N7" s="404" t="str">
        <f aca="false">IF(M7="x","c","")</f>
        <v>c</v>
      </c>
      <c r="O7" s="404"/>
      <c r="P7" s="405"/>
      <c r="Q7" s="404"/>
      <c r="R7" s="405"/>
      <c r="S7" s="406"/>
      <c r="T7" s="406"/>
      <c r="U7" s="406"/>
      <c r="V7" s="406"/>
      <c r="W7" s="406"/>
      <c r="X7" s="406"/>
      <c r="Y7" s="406"/>
      <c r="AC7" s="59" t="s">
        <v>54</v>
      </c>
      <c r="AD7" s="59" t="s">
        <v>54</v>
      </c>
    </row>
    <row r="8" customFormat="false" ht="42.75" hidden="false" customHeight="true" outlineLevel="0" collapsed="false">
      <c r="A8" s="325" t="n">
        <v>2</v>
      </c>
      <c r="B8" s="301" t="str">
        <f aca="false">IFERROR(LOOKUP(A8,'1-ToM-Requirements'!$A$7:$L$86,'1-ToM-Requirements'!$B$7:$B$86),)</f>
        <v>VS - Blade 1 (right-top) / Horizontal</v>
      </c>
      <c r="C8" s="301" t="str">
        <f aca="false">IFERROR(LOOKUP(A8,'1-ToM-Requirements'!$A$7:$L$86,'1-ToM-Requirements'!$C$7:$C$86),)</f>
        <v>VSSlP:MC-LinX-01</v>
      </c>
      <c r="D8" s="301" t="str">
        <f aca="false">IFERROR(LOOKUP(A8,'1-ToM-Requirements'!$A$7:$L$86,'1-ToM-Requirements'!$E$7:$E$86),)</f>
        <v>Virtual Source Slit System (VS)</v>
      </c>
      <c r="E8" s="301" t="n">
        <f aca="false">IFERROR(LOOKUP(A8,'4-ToM-Axes Mapping'!$A$7:$G$95,'4-ToM-Axes Mapping'!$E$7:$E$95),)</f>
        <v>0</v>
      </c>
      <c r="F8" s="301" t="n">
        <f aca="false">IFERROR(LOOKUP(A8,'4-ToM-Axes Mapping'!$A$7:$G$95,'4-ToM-Axes Mapping'!$G$7:$G$95),)</f>
        <v>0</v>
      </c>
      <c r="G8" s="301" t="str">
        <f aca="false">IF(E8=0,"",IFERROR((LOOKUP($C$1,$AC$2:$AD$18,$AD$2:$AD$18))&amp;"-"&amp;"MCS"&amp;E8,"ERROR"))</f>
        <v/>
      </c>
      <c r="H8" s="328"/>
      <c r="I8" s="328" t="n">
        <v>2</v>
      </c>
      <c r="J8" s="301" t="str">
        <f aca="false">IFERROR(LOOKUP(A8,'1-ToM-Requirements'!$A$7:$L$86,'1-ToM-Requirements'!$L$7:$L$86),)</f>
        <v>Electrical</v>
      </c>
      <c r="K8" s="404" t="s">
        <v>675</v>
      </c>
      <c r="L8" s="301" t="str">
        <f aca="false">IFERROR(IF(LOOKUP(A8,'1-ToM-Requirements'!$A$7:$L$86,'1-ToM-Requirements'!$K$7:$K$86)="Linear","mm",IF(LOOKUP(A8,'1-ToM-Requirements'!$A$7:$L$86,'1-ToM-Requirements'!$K$7:$K$86)="Rotary","degree","")),)</f>
        <v>mm</v>
      </c>
      <c r="M8" s="404" t="str">
        <f aca="false">IF(A8=0,"",IF(LOOKUP(A8,'4-ToM-Axes Mapping'!$A$7:$AM$95,'4-ToM-Axes Mapping'!$AM$7:$AM$95)=0,"","X"))</f>
        <v>X</v>
      </c>
      <c r="N8" s="404" t="str">
        <f aca="false">IF(M8="x","c","")</f>
        <v>c</v>
      </c>
      <c r="O8" s="404"/>
      <c r="P8" s="405"/>
      <c r="Q8" s="404"/>
      <c r="R8" s="405"/>
      <c r="S8" s="406"/>
      <c r="T8" s="406"/>
      <c r="U8" s="406"/>
      <c r="V8" s="406"/>
      <c r="W8" s="406"/>
      <c r="X8" s="406"/>
      <c r="Y8" s="406"/>
      <c r="AC8" s="59" t="s">
        <v>676</v>
      </c>
      <c r="AD8" s="59" t="s">
        <v>676</v>
      </c>
    </row>
    <row r="9" customFormat="false" ht="44.25" hidden="false" customHeight="true" outlineLevel="0" collapsed="false">
      <c r="A9" s="325" t="n">
        <v>3</v>
      </c>
      <c r="B9" s="301" t="str">
        <f aca="false">IFERROR(LOOKUP(A9,'1-ToM-Requirements'!$A$7:$L$86,'1-ToM-Requirements'!$B$7:$B$86),)</f>
        <v>VS - Blade 2 (left-bottom) / Vertical</v>
      </c>
      <c r="C9" s="301" t="str">
        <f aca="false">IFERROR(LOOKUP(A9,'1-ToM-Requirements'!$A$7:$L$86,'1-ToM-Requirements'!$C$7:$C$86),)</f>
        <v>VSSlN:MC-LinZ-01</v>
      </c>
      <c r="D9" s="301" t="str">
        <f aca="false">IFERROR(LOOKUP(A9,'1-ToM-Requirements'!$A$7:$L$86,'1-ToM-Requirements'!$E$7:$E$86),)</f>
        <v>Virtual Source Slit System (VS)</v>
      </c>
      <c r="E9" s="301" t="n">
        <f aca="false">IFERROR(LOOKUP(A9,'4-ToM-Axes Mapping'!$A$7:$G$95,'4-ToM-Axes Mapping'!$E$7:$E$95),)</f>
        <v>0</v>
      </c>
      <c r="F9" s="301" t="n">
        <f aca="false">IFERROR(LOOKUP(A9,'4-ToM-Axes Mapping'!$A$7:$G$95,'4-ToM-Axes Mapping'!$G$7:$G$95),)</f>
        <v>0</v>
      </c>
      <c r="G9" s="301" t="str">
        <f aca="false">IF(E9=0,"",IFERROR((LOOKUP($C$1,$AC$2:$AD$18,$AD$2:$AD$18))&amp;"-"&amp;"MCS"&amp;E9,"ERROR"))</f>
        <v/>
      </c>
      <c r="H9" s="328"/>
      <c r="I9" s="328" t="n">
        <v>3</v>
      </c>
      <c r="J9" s="301" t="str">
        <f aca="false">IFERROR(LOOKUP(A9,'1-ToM-Requirements'!$A$7:$L$86,'1-ToM-Requirements'!$L$7:$L$86),)</f>
        <v>Electrical</v>
      </c>
      <c r="K9" s="404" t="s">
        <v>677</v>
      </c>
      <c r="L9" s="301" t="str">
        <f aca="false">IFERROR(IF(LOOKUP(A9,'1-ToM-Requirements'!$A$7:$L$86,'1-ToM-Requirements'!$K$7:$K$86)="Linear","mm",IF(LOOKUP(A9,'1-ToM-Requirements'!$A$7:$L$86,'1-ToM-Requirements'!$K$7:$K$86)="Rotary","degree","")),)</f>
        <v>mm</v>
      </c>
      <c r="M9" s="404" t="str">
        <f aca="false">IF(A9=0,"",IF(LOOKUP(A9,'4-ToM-Axes Mapping'!$A$7:$AM$95,'4-ToM-Axes Mapping'!$AM$7:$AM$95)=0,"","X"))</f>
        <v>X</v>
      </c>
      <c r="N9" s="404" t="str">
        <f aca="false">IF(M9="x","c","")</f>
        <v>c</v>
      </c>
      <c r="O9" s="404"/>
      <c r="P9" s="405"/>
      <c r="Q9" s="404"/>
      <c r="R9" s="405"/>
      <c r="S9" s="406"/>
      <c r="T9" s="406"/>
      <c r="U9" s="406"/>
      <c r="V9" s="406"/>
      <c r="W9" s="406"/>
      <c r="X9" s="406"/>
      <c r="Y9" s="406"/>
      <c r="AC9" s="59" t="s">
        <v>678</v>
      </c>
      <c r="AD9" s="59" t="s">
        <v>678</v>
      </c>
    </row>
    <row r="10" customFormat="false" ht="43.5" hidden="false" customHeight="true" outlineLevel="0" collapsed="false">
      <c r="A10" s="325" t="n">
        <v>4</v>
      </c>
      <c r="B10" s="301" t="str">
        <f aca="false">IFERROR(LOOKUP(A10,'1-ToM-Requirements'!$A$7:$L$86,'1-ToM-Requirements'!$B$7:$B$86),)</f>
        <v>VS - Blade 2 (left-bottom) / Horizontal</v>
      </c>
      <c r="C10" s="301" t="str">
        <f aca="false">IFERROR(LOOKUP(A10,'1-ToM-Requirements'!$A$7:$L$86,'1-ToM-Requirements'!$C$7:$C$86),)</f>
        <v>VSSlN:MC-LinX-01</v>
      </c>
      <c r="D10" s="301" t="str">
        <f aca="false">IFERROR(LOOKUP(A10,'1-ToM-Requirements'!$A$7:$L$86,'1-ToM-Requirements'!$E$7:$E$86),)</f>
        <v>Virtual Source Slit System (VS)</v>
      </c>
      <c r="E10" s="301" t="n">
        <f aca="false">IFERROR(LOOKUP(A10,'4-ToM-Axes Mapping'!$A$7:$G$95,'4-ToM-Axes Mapping'!$E$7:$E$95),)</f>
        <v>0</v>
      </c>
      <c r="F10" s="301" t="n">
        <f aca="false">IFERROR(LOOKUP(A10,'4-ToM-Axes Mapping'!$A$7:$G$95,'4-ToM-Axes Mapping'!$G$7:$G$95),)</f>
        <v>0</v>
      </c>
      <c r="G10" s="301" t="str">
        <f aca="false">IF(E10=0,"",IFERROR((LOOKUP($C$1,$AC$2:$AD$18,$AD$2:$AD$18))&amp;"-"&amp;"MCS"&amp;E10,"ERROR"))</f>
        <v/>
      </c>
      <c r="H10" s="328"/>
      <c r="I10" s="328" t="n">
        <v>4</v>
      </c>
      <c r="J10" s="301" t="str">
        <f aca="false">IFERROR(LOOKUP(A10,'1-ToM-Requirements'!$A$7:$L$86,'1-ToM-Requirements'!$L$7:$L$86),)</f>
        <v>Electrical</v>
      </c>
      <c r="K10" s="404" t="s">
        <v>679</v>
      </c>
      <c r="L10" s="301" t="str">
        <f aca="false">IFERROR(IF(LOOKUP(A10,'1-ToM-Requirements'!$A$7:$L$86,'1-ToM-Requirements'!$K$7:$K$86)="Linear","mm",IF(LOOKUP(A10,'1-ToM-Requirements'!$A$7:$L$86,'1-ToM-Requirements'!$K$7:$K$86)="Rotary","degree","")),)</f>
        <v>mm</v>
      </c>
      <c r="M10" s="404" t="str">
        <f aca="false">IF(A10=0,"",IF(LOOKUP(A10,'4-ToM-Axes Mapping'!$A$7:$AM$95,'4-ToM-Axes Mapping'!$AM$7:$AM$95)=0,"","X"))</f>
        <v>X</v>
      </c>
      <c r="N10" s="404" t="str">
        <f aca="false">IF(M10="x","c","")</f>
        <v>c</v>
      </c>
      <c r="O10" s="404"/>
      <c r="P10" s="405"/>
      <c r="Q10" s="404"/>
      <c r="R10" s="405"/>
      <c r="S10" s="406"/>
      <c r="T10" s="406"/>
      <c r="U10" s="406"/>
      <c r="V10" s="406"/>
      <c r="W10" s="406"/>
      <c r="X10" s="406"/>
      <c r="Y10" s="406"/>
      <c r="AC10" s="59" t="s">
        <v>680</v>
      </c>
      <c r="AD10" s="59" t="s">
        <v>680</v>
      </c>
    </row>
    <row r="11" customFormat="false" ht="30" hidden="false" customHeight="true" outlineLevel="0" collapsed="false">
      <c r="A11" s="325" t="n">
        <v>5</v>
      </c>
      <c r="B11" s="301" t="str">
        <f aca="false">IFERROR(LOOKUP(A11,'1-ToM-Requirements'!$A$7:$L$86,'1-ToM-Requirements'!$B$7:$B$86),)</f>
        <v>VS - Rotation</v>
      </c>
      <c r="C11" s="301" t="str">
        <f aca="false">IFERROR(LOOKUP(A11,'1-ToM-Requirements'!$A$7:$L$86,'1-ToM-Requirements'!$C$7:$C$86),)</f>
        <v>VSRot:MC-RotZ-01</v>
      </c>
      <c r="D11" s="301" t="str">
        <f aca="false">IFERROR(LOOKUP(A11,'1-ToM-Requirements'!$A$7:$L$86,'1-ToM-Requirements'!$E$7:$E$86),)</f>
        <v>Virtual Source Slit System (VS)</v>
      </c>
      <c r="E11" s="301" t="n">
        <f aca="false">IFERROR(LOOKUP(A11,'4-ToM-Axes Mapping'!$A$7:$G$95,'4-ToM-Axes Mapping'!$E$7:$E$95),)</f>
        <v>0</v>
      </c>
      <c r="F11" s="301" t="n">
        <f aca="false">IFERROR(LOOKUP(A11,'4-ToM-Axes Mapping'!$A$7:$G$95,'4-ToM-Axes Mapping'!$G$7:$G$95),)</f>
        <v>0</v>
      </c>
      <c r="G11" s="301" t="str">
        <f aca="false">IF(E11=0,"",IFERROR((LOOKUP($C$1,$AC$2:$AD$18,$AD$2:$AD$18))&amp;"-"&amp;"MCS"&amp;E11,"ERROR"))</f>
        <v/>
      </c>
      <c r="H11" s="328"/>
      <c r="I11" s="328" t="n">
        <v>5</v>
      </c>
      <c r="J11" s="301" t="str">
        <f aca="false">IFERROR(LOOKUP(A11,'1-ToM-Requirements'!$A$7:$L$86,'1-ToM-Requirements'!$L$7:$L$86),)</f>
        <v>Electrical</v>
      </c>
      <c r="K11" s="404" t="s">
        <v>681</v>
      </c>
      <c r="L11" s="301" t="str">
        <f aca="false">IFERROR(IF(LOOKUP(A11,'1-ToM-Requirements'!$A$7:$L$86,'1-ToM-Requirements'!$K$7:$K$86)="Linear","mm",IF(LOOKUP(A11,'1-ToM-Requirements'!$A$7:$L$86,'1-ToM-Requirements'!$K$7:$K$86)="Rotary","degree","")),)</f>
        <v>degree</v>
      </c>
      <c r="M11" s="404" t="str">
        <f aca="false">IF(A11=0,"",IF(LOOKUP(A11,'4-ToM-Axes Mapping'!$A$7:$AM$95,'4-ToM-Axes Mapping'!$AM$7:$AM$95)=0,"","X"))</f>
        <v>X</v>
      </c>
      <c r="N11" s="404" t="str">
        <f aca="false">IF(M11="x","c","")</f>
        <v>c</v>
      </c>
      <c r="O11" s="404"/>
      <c r="P11" s="405"/>
      <c r="Q11" s="404"/>
      <c r="R11" s="405"/>
      <c r="S11" s="406"/>
      <c r="T11" s="406"/>
      <c r="U11" s="406"/>
      <c r="V11" s="406"/>
      <c r="W11" s="406"/>
      <c r="X11" s="406"/>
      <c r="Y11" s="406"/>
      <c r="AC11" s="59" t="s">
        <v>682</v>
      </c>
      <c r="AD11" s="59" t="s">
        <v>682</v>
      </c>
    </row>
    <row r="12" customFormat="false" ht="30" hidden="false" customHeight="true" outlineLevel="0" collapsed="false">
      <c r="A12" s="325"/>
      <c r="B12" s="407" t="s">
        <v>621</v>
      </c>
      <c r="C12" s="407" t="n">
        <f aca="false">IFERROR(LOOKUP(A12,'1-ToM-Requirements'!$A$7:$L$86,'1-ToM-Requirements'!$B$7:$B$86),)</f>
        <v>0</v>
      </c>
      <c r="D12" s="407" t="n">
        <f aca="false">IFERROR(LOOKUP(A12,'1-ToM-Requirements'!$A$7:$L$86,'1-ToM-Requirements'!$B$7:$B$86),)</f>
        <v>0</v>
      </c>
      <c r="E12" s="301" t="n">
        <f aca="false">IFERROR(LOOKUP(A12,'4-ToM-Axes Mapping'!$A$7:$G$95,'4-ToM-Axes Mapping'!$E$7:$E$95),)</f>
        <v>0</v>
      </c>
      <c r="F12" s="301" t="n">
        <f aca="false">IFERROR(LOOKUP(A12,'4-ToM-Axes Mapping'!$A$7:$G$95,'4-ToM-Axes Mapping'!$G$7:$G$95),)</f>
        <v>0</v>
      </c>
      <c r="G12" s="301" t="str">
        <f aca="false">IF(E12=0,"",IFERROR((LOOKUP($C$1,$AC$2:$AD$18,$AD$2:$AD$18))&amp;"-"&amp;"MCS"&amp;E12,"ERROR"))</f>
        <v/>
      </c>
      <c r="H12" s="328"/>
      <c r="I12" s="328" t="n">
        <v>6</v>
      </c>
      <c r="J12" s="301" t="s">
        <v>89</v>
      </c>
      <c r="K12" s="404" t="s">
        <v>683</v>
      </c>
      <c r="L12" s="301" t="s">
        <v>684</v>
      </c>
      <c r="M12" s="404" t="str">
        <f aca="false">IF(A12=0,"",IF(LOOKUP(A12,'4-ToM-Axes Mapping'!$A$7:$AM$95,'4-ToM-Axes Mapping'!$AM$7:$AM$95)=0,"","X"))</f>
        <v/>
      </c>
      <c r="N12" s="404" t="str">
        <f aca="false">IF(M12="x","c","")</f>
        <v/>
      </c>
      <c r="O12" s="406"/>
      <c r="P12" s="406"/>
      <c r="Q12" s="406"/>
      <c r="R12" s="406"/>
      <c r="S12" s="406"/>
      <c r="T12" s="406"/>
      <c r="U12" s="406"/>
      <c r="V12" s="406"/>
      <c r="W12" s="406"/>
      <c r="X12" s="406"/>
      <c r="Y12" s="406"/>
      <c r="AC12" s="59" t="s">
        <v>685</v>
      </c>
      <c r="AD12" s="59" t="s">
        <v>686</v>
      </c>
    </row>
    <row r="13" customFormat="false" ht="30" hidden="false" customHeight="true" outlineLevel="0" collapsed="false">
      <c r="A13" s="325"/>
      <c r="B13" s="407" t="s">
        <v>621</v>
      </c>
      <c r="C13" s="407" t="n">
        <f aca="false">IFERROR(LOOKUP(A13,'1-ToM-Requirements'!$A$7:$L$86,'1-ToM-Requirements'!$B$7:$B$86),)</f>
        <v>0</v>
      </c>
      <c r="D13" s="407" t="n">
        <f aca="false">IFERROR(LOOKUP(A13,'1-ToM-Requirements'!$A$7:$L$86,'1-ToM-Requirements'!$B$7:$B$86),)</f>
        <v>0</v>
      </c>
      <c r="E13" s="301" t="n">
        <f aca="false">IFERROR(LOOKUP(A13,'4-ToM-Axes Mapping'!$A$7:$G$95,'4-ToM-Axes Mapping'!$E$7:$E$95),)</f>
        <v>0</v>
      </c>
      <c r="F13" s="301" t="n">
        <f aca="false">IFERROR(LOOKUP(A13,'4-ToM-Axes Mapping'!$A$7:$G$95,'4-ToM-Axes Mapping'!$G$7:$G$95),)</f>
        <v>0</v>
      </c>
      <c r="G13" s="301" t="str">
        <f aca="false">IF(E13=0,"",IFERROR((LOOKUP($C$1,$AC$2:$AD$18,$AD$2:$AD$18))&amp;"-"&amp;"MCS"&amp;E13,"ERROR"))</f>
        <v/>
      </c>
      <c r="H13" s="328"/>
      <c r="I13" s="328" t="n">
        <v>7</v>
      </c>
      <c r="J13" s="301" t="s">
        <v>89</v>
      </c>
      <c r="K13" s="404" t="s">
        <v>687</v>
      </c>
      <c r="L13" s="301" t="s">
        <v>684</v>
      </c>
      <c r="M13" s="404" t="str">
        <f aca="false">IF(A13=0,"",IF(LOOKUP(A13,'4-ToM-Axes Mapping'!$A$7:$AM$95,'4-ToM-Axes Mapping'!$AM$7:$AM$95)=0,"","X"))</f>
        <v/>
      </c>
      <c r="N13" s="404" t="str">
        <f aca="false">IF(M13="x","c","")</f>
        <v/>
      </c>
      <c r="O13" s="406"/>
      <c r="P13" s="406"/>
      <c r="Q13" s="406"/>
      <c r="R13" s="406"/>
      <c r="S13" s="406"/>
      <c r="T13" s="406"/>
      <c r="U13" s="406"/>
      <c r="V13" s="406"/>
      <c r="W13" s="406"/>
      <c r="X13" s="406"/>
      <c r="Y13" s="406"/>
      <c r="AC13" s="59" t="s">
        <v>688</v>
      </c>
      <c r="AD13" s="59" t="s">
        <v>688</v>
      </c>
    </row>
    <row r="14" customFormat="false" ht="30" hidden="false" customHeight="true" outlineLevel="0" collapsed="false">
      <c r="A14" s="325"/>
      <c r="B14" s="407" t="s">
        <v>621</v>
      </c>
      <c r="C14" s="407" t="n">
        <f aca="false">IFERROR(LOOKUP(A14,'1-ToM-Requirements'!$A$7:$L$86,'1-ToM-Requirements'!$B$7:$B$86),)</f>
        <v>0</v>
      </c>
      <c r="D14" s="407" t="n">
        <f aca="false">IFERROR(LOOKUP(A14,'1-ToM-Requirements'!$A$7:$L$86,'1-ToM-Requirements'!$B$7:$B$86),)</f>
        <v>0</v>
      </c>
      <c r="E14" s="301" t="n">
        <f aca="false">IFERROR(LOOKUP(A14,'4-ToM-Axes Mapping'!$A$7:$G$95,'4-ToM-Axes Mapping'!$E$7:$E$95),)</f>
        <v>0</v>
      </c>
      <c r="F14" s="301" t="n">
        <f aca="false">IFERROR(LOOKUP(A14,'4-ToM-Axes Mapping'!$A$7:$G$95,'4-ToM-Axes Mapping'!$G$7:$G$95),)</f>
        <v>0</v>
      </c>
      <c r="G14" s="301" t="str">
        <f aca="false">IF(E14=0,"",IFERROR((LOOKUP($C$1,$AC$2:$AD$18,$AD$2:$AD$18))&amp;"-"&amp;"MCS"&amp;E14,"ERROR"))</f>
        <v/>
      </c>
      <c r="H14" s="328"/>
      <c r="I14" s="328" t="n">
        <v>8</v>
      </c>
      <c r="J14" s="301" t="s">
        <v>89</v>
      </c>
      <c r="K14" s="404" t="s">
        <v>689</v>
      </c>
      <c r="L14" s="301" t="s">
        <v>684</v>
      </c>
      <c r="M14" s="404" t="str">
        <f aca="false">IF(A14=0,"",IF(LOOKUP(A14,'4-ToM-Axes Mapping'!$A$7:$AM$95,'4-ToM-Axes Mapping'!$AM$7:$AM$95)=0,"","X"))</f>
        <v/>
      </c>
      <c r="N14" s="404" t="str">
        <f aca="false">IF(M14="x","c","")</f>
        <v/>
      </c>
      <c r="O14" s="406"/>
      <c r="P14" s="406"/>
      <c r="Q14" s="406"/>
      <c r="R14" s="406"/>
      <c r="S14" s="406"/>
      <c r="T14" s="406"/>
      <c r="U14" s="406"/>
      <c r="V14" s="406"/>
      <c r="W14" s="406"/>
      <c r="X14" s="406"/>
      <c r="Y14" s="406"/>
      <c r="AC14" s="59" t="s">
        <v>690</v>
      </c>
      <c r="AD14" s="59" t="s">
        <v>690</v>
      </c>
    </row>
    <row r="15" customFormat="false" ht="30" hidden="false" customHeight="true" outlineLevel="0" collapsed="false">
      <c r="A15" s="325"/>
      <c r="B15" s="328" t="s">
        <v>601</v>
      </c>
      <c r="C15" s="328" t="s">
        <v>602</v>
      </c>
      <c r="D15" s="328" t="s">
        <v>603</v>
      </c>
      <c r="E15" s="301" t="n">
        <f aca="false">IFERROR(LOOKUP(A15,'4-ToM-Axes Mapping'!$A$7:$G$95,'4-ToM-Axes Mapping'!$E$7:$E$95),)</f>
        <v>0</v>
      </c>
      <c r="F15" s="301" t="n">
        <f aca="false">IFERROR(LOOKUP(A15,'4-ToM-Axes Mapping'!$A$7:$G$95,'4-ToM-Axes Mapping'!$G$7:$G$95),)</f>
        <v>0</v>
      </c>
      <c r="G15" s="301" t="str">
        <f aca="false">IF(E15=0,"",IFERROR((LOOKUP($C$1,$AC$2:$AD$18,$AD$2:$AD$18))&amp;"-"&amp;"MCS"&amp;E15,"ERROR"))</f>
        <v/>
      </c>
      <c r="H15" s="328"/>
      <c r="I15" s="328" t="n">
        <v>1</v>
      </c>
      <c r="J15" s="301" t="n">
        <f aca="false">IFERROR(LOOKUP(A15,'1-ToM-Requirements'!$A$7:$L$86,'1-ToM-Requirements'!$L$7:$L$86),)</f>
        <v>0</v>
      </c>
      <c r="K15" s="404" t="s">
        <v>691</v>
      </c>
      <c r="L15" s="301" t="n">
        <f aca="false">IFERROR(IF(LOOKUP(A15,'1-ToM-Requirements'!$A$7:$L$86,'1-ToM-Requirements'!$K$7:$K$86)="Linear","mm",IF(LOOKUP(A15,'1-ToM-Requirements'!$A$7:$L$86,'1-ToM-Requirements'!$K$7:$K$86)="Rotary","degree","")),)</f>
        <v>0</v>
      </c>
      <c r="M15" s="404" t="s">
        <v>87</v>
      </c>
      <c r="N15" s="404" t="str">
        <f aca="false">IF(M15="x","c","")</f>
        <v>c</v>
      </c>
      <c r="O15" s="404" t="s">
        <v>692</v>
      </c>
      <c r="P15" s="405" t="s">
        <v>693</v>
      </c>
      <c r="Q15" s="404" t="n">
        <v>1302</v>
      </c>
      <c r="R15" s="405" t="s">
        <v>694</v>
      </c>
      <c r="S15" s="406"/>
      <c r="T15" s="406"/>
      <c r="U15" s="406"/>
      <c r="V15" s="406"/>
      <c r="W15" s="406"/>
      <c r="X15" s="406"/>
      <c r="Y15" s="406"/>
      <c r="AC15" s="59" t="s">
        <v>695</v>
      </c>
      <c r="AD15" s="59" t="s">
        <v>695</v>
      </c>
    </row>
    <row r="16" customFormat="false" ht="30" hidden="false" customHeight="true" outlineLevel="0" collapsed="false">
      <c r="A16" s="325"/>
      <c r="B16" s="328" t="s">
        <v>606</v>
      </c>
      <c r="C16" s="115" t="s">
        <v>607</v>
      </c>
      <c r="D16" s="328" t="s">
        <v>608</v>
      </c>
      <c r="E16" s="301" t="n">
        <f aca="false">IFERROR(LOOKUP(A16,'4-ToM-Axes Mapping'!$A$7:$G$95,'4-ToM-Axes Mapping'!$E$7:$E$95),)</f>
        <v>0</v>
      </c>
      <c r="F16" s="301" t="n">
        <f aca="false">IFERROR(LOOKUP(A16,'4-ToM-Axes Mapping'!$A$7:$G$95,'4-ToM-Axes Mapping'!$G$7:$G$95),)</f>
        <v>0</v>
      </c>
      <c r="G16" s="301" t="str">
        <f aca="false">IF(E16=0,"",IFERROR((LOOKUP($C$1,$AC$2:$AD$18,$AD$2:$AD$18))&amp;"-"&amp;"MCS"&amp;E16,"ERROR"))</f>
        <v/>
      </c>
      <c r="H16" s="328"/>
      <c r="I16" s="328" t="n">
        <v>2</v>
      </c>
      <c r="J16" s="301" t="n">
        <f aca="false">IFERROR(LOOKUP(A16,'1-ToM-Requirements'!$A$7:$L$86,'1-ToM-Requirements'!$L$7:$L$86),)</f>
        <v>0</v>
      </c>
      <c r="K16" s="404" t="s">
        <v>696</v>
      </c>
      <c r="L16" s="301" t="n">
        <f aca="false">IFERROR(IF(LOOKUP(A16,'1-ToM-Requirements'!$A$7:$L$86,'1-ToM-Requirements'!$K$7:$K$86)="Linear","mm",IF(LOOKUP(A16,'1-ToM-Requirements'!$A$7:$L$86,'1-ToM-Requirements'!$K$7:$K$86)="Rotary","degree","")),)</f>
        <v>0</v>
      </c>
      <c r="M16" s="404" t="s">
        <v>87</v>
      </c>
      <c r="N16" s="404" t="str">
        <f aca="false">IF(M16="x","c","")</f>
        <v>c</v>
      </c>
      <c r="O16" s="404" t="s">
        <v>692</v>
      </c>
      <c r="P16" s="405" t="s">
        <v>697</v>
      </c>
      <c r="Q16" s="404" t="n">
        <v>1302</v>
      </c>
      <c r="R16" s="405" t="s">
        <v>698</v>
      </c>
      <c r="S16" s="406"/>
      <c r="T16" s="406"/>
      <c r="U16" s="406"/>
      <c r="V16" s="406"/>
      <c r="W16" s="406"/>
      <c r="X16" s="406"/>
      <c r="Y16" s="406"/>
      <c r="AC16" s="59" t="s">
        <v>699</v>
      </c>
      <c r="AD16" s="59" t="s">
        <v>699</v>
      </c>
    </row>
    <row r="17" customFormat="false" ht="30" hidden="false" customHeight="true" outlineLevel="0" collapsed="false">
      <c r="A17" s="325"/>
      <c r="B17" s="328" t="s">
        <v>606</v>
      </c>
      <c r="C17" s="115" t="s">
        <v>609</v>
      </c>
      <c r="D17" s="328" t="s">
        <v>610</v>
      </c>
      <c r="E17" s="301" t="n">
        <f aca="false">IFERROR(LOOKUP(A17,'4-ToM-Axes Mapping'!$A$7:$G$95,'4-ToM-Axes Mapping'!$E$7:$E$95),)</f>
        <v>0</v>
      </c>
      <c r="F17" s="301" t="n">
        <f aca="false">IFERROR(LOOKUP(A17,'4-ToM-Axes Mapping'!$A$7:$G$95,'4-ToM-Axes Mapping'!$G$7:$G$95),)</f>
        <v>0</v>
      </c>
      <c r="G17" s="301" t="str">
        <f aca="false">IF(E17=0,"",IFERROR((LOOKUP($C$1,$AC$2:$AD$18,$AD$2:$AD$18))&amp;"-"&amp;"MCS"&amp;E17,"ERROR"))</f>
        <v/>
      </c>
      <c r="H17" s="328"/>
      <c r="I17" s="328" t="n">
        <v>3</v>
      </c>
      <c r="J17" s="301" t="n">
        <f aca="false">IFERROR(LOOKUP(A17,'1-ToM-Requirements'!$A$7:$L$86,'1-ToM-Requirements'!$L$7:$L$86),)</f>
        <v>0</v>
      </c>
      <c r="K17" s="404" t="s">
        <v>700</v>
      </c>
      <c r="L17" s="301" t="n">
        <f aca="false">IFERROR(IF(LOOKUP(A17,'1-ToM-Requirements'!$A$7:$L$86,'1-ToM-Requirements'!$K$7:$K$86)="Linear","mm",IF(LOOKUP(A17,'1-ToM-Requirements'!$A$7:$L$86,'1-ToM-Requirements'!$K$7:$K$86)="Rotary","degree","")),)</f>
        <v>0</v>
      </c>
      <c r="M17" s="404" t="s">
        <v>87</v>
      </c>
      <c r="N17" s="404" t="str">
        <f aca="false">IF(M17="x","c","")</f>
        <v>c</v>
      </c>
      <c r="O17" s="404" t="s">
        <v>692</v>
      </c>
      <c r="P17" s="405" t="s">
        <v>701</v>
      </c>
      <c r="Q17" s="404" t="n">
        <v>1302</v>
      </c>
      <c r="R17" s="405" t="s">
        <v>702</v>
      </c>
      <c r="S17" s="406"/>
      <c r="T17" s="406"/>
      <c r="U17" s="406"/>
      <c r="V17" s="406"/>
      <c r="W17" s="406"/>
      <c r="X17" s="406"/>
      <c r="Y17" s="406"/>
      <c r="AC17" s="59" t="s">
        <v>703</v>
      </c>
      <c r="AD17" s="59" t="s">
        <v>703</v>
      </c>
    </row>
    <row r="18" customFormat="false" ht="30" hidden="false" customHeight="true" outlineLevel="0" collapsed="false">
      <c r="A18" s="325"/>
      <c r="B18" s="328" t="s">
        <v>606</v>
      </c>
      <c r="C18" s="115" t="s">
        <v>611</v>
      </c>
      <c r="D18" s="328" t="s">
        <v>612</v>
      </c>
      <c r="E18" s="301" t="n">
        <f aca="false">IFERROR(LOOKUP(A18,'4-ToM-Axes Mapping'!$A$7:$G$95,'4-ToM-Axes Mapping'!$E$7:$E$95),)</f>
        <v>0</v>
      </c>
      <c r="F18" s="301" t="n">
        <f aca="false">IFERROR(LOOKUP(A18,'4-ToM-Axes Mapping'!$A$7:$G$95,'4-ToM-Axes Mapping'!$G$7:$G$95),)</f>
        <v>0</v>
      </c>
      <c r="G18" s="301" t="str">
        <f aca="false">IF(E18=0,"",IFERROR((LOOKUP($C$1,$AC$2:$AD$18,$AD$2:$AD$18))&amp;"-"&amp;"MCS"&amp;E18,"ERROR"))</f>
        <v/>
      </c>
      <c r="H18" s="328"/>
      <c r="I18" s="328" t="n">
        <v>4</v>
      </c>
      <c r="J18" s="301" t="n">
        <f aca="false">IFERROR(LOOKUP(A18,'1-ToM-Requirements'!$A$7:$L$86,'1-ToM-Requirements'!$L$7:$L$86),)</f>
        <v>0</v>
      </c>
      <c r="K18" s="404" t="s">
        <v>704</v>
      </c>
      <c r="L18" s="301" t="n">
        <f aca="false">IFERROR(IF(LOOKUP(A18,'1-ToM-Requirements'!$A$7:$L$86,'1-ToM-Requirements'!$K$7:$K$86)="Linear","mm",IF(LOOKUP(A18,'1-ToM-Requirements'!$A$7:$L$86,'1-ToM-Requirements'!$K$7:$K$86)="Rotary","degree","")),)</f>
        <v>0</v>
      </c>
      <c r="M18" s="404" t="s">
        <v>87</v>
      </c>
      <c r="N18" s="404" t="str">
        <f aca="false">IF(M18="x","c","")</f>
        <v>c</v>
      </c>
      <c r="O18" s="404" t="s">
        <v>692</v>
      </c>
      <c r="P18" s="405" t="s">
        <v>705</v>
      </c>
      <c r="Q18" s="404" t="n">
        <v>1302</v>
      </c>
      <c r="R18" s="405" t="s">
        <v>706</v>
      </c>
      <c r="S18" s="406"/>
      <c r="T18" s="406"/>
      <c r="U18" s="406"/>
      <c r="V18" s="406"/>
      <c r="W18" s="406"/>
      <c r="X18" s="406"/>
      <c r="Y18" s="406"/>
      <c r="AC18" s="59" t="s">
        <v>707</v>
      </c>
      <c r="AD18" s="59" t="s">
        <v>707</v>
      </c>
    </row>
    <row r="19" customFormat="false" ht="30" hidden="false" customHeight="true" outlineLevel="0" collapsed="false">
      <c r="A19" s="325"/>
      <c r="B19" s="328" t="s">
        <v>613</v>
      </c>
      <c r="C19" s="115" t="s">
        <v>614</v>
      </c>
      <c r="D19" s="328" t="s">
        <v>615</v>
      </c>
      <c r="E19" s="301" t="n">
        <f aca="false">IFERROR(LOOKUP(A19,'4-ToM-Axes Mapping'!$A$7:$G$95,'4-ToM-Axes Mapping'!$E$7:$E$95),)</f>
        <v>0</v>
      </c>
      <c r="F19" s="301" t="n">
        <f aca="false">IFERROR(LOOKUP(A19,'4-ToM-Axes Mapping'!$A$7:$G$95,'4-ToM-Axes Mapping'!$G$7:$G$95),)</f>
        <v>0</v>
      </c>
      <c r="G19" s="301" t="str">
        <f aca="false">IF(E19=0,"",IFERROR((LOOKUP($C$1,$AC$2:$AD$18,$AD$2:$AD$18))&amp;"-"&amp;"MCS"&amp;E19,"ERROR"))</f>
        <v/>
      </c>
      <c r="H19" s="328"/>
      <c r="I19" s="328" t="n">
        <v>5</v>
      </c>
      <c r="J19" s="301" t="n">
        <f aca="false">IFERROR(LOOKUP(A19,'1-ToM-Requirements'!$A$7:$L$86,'1-ToM-Requirements'!$L$7:$L$86),)</f>
        <v>0</v>
      </c>
      <c r="K19" s="404" t="s">
        <v>708</v>
      </c>
      <c r="L19" s="301" t="n">
        <f aca="false">IFERROR(IF(LOOKUP(A19,'1-ToM-Requirements'!$A$7:$L$86,'1-ToM-Requirements'!$K$7:$K$86)="Linear","mm",IF(LOOKUP(A19,'1-ToM-Requirements'!$A$7:$L$86,'1-ToM-Requirements'!$K$7:$K$86)="Rotary","degree","")),)</f>
        <v>0</v>
      </c>
      <c r="M19" s="404" t="s">
        <v>87</v>
      </c>
      <c r="N19" s="404" t="str">
        <f aca="false">IF(M19="x","c","")</f>
        <v>c</v>
      </c>
      <c r="O19" s="404" t="s">
        <v>692</v>
      </c>
      <c r="P19" s="405" t="s">
        <v>709</v>
      </c>
      <c r="Q19" s="404" t="n">
        <v>1302</v>
      </c>
      <c r="R19" s="405" t="s">
        <v>710</v>
      </c>
      <c r="S19" s="406"/>
      <c r="T19" s="406"/>
      <c r="U19" s="406"/>
      <c r="V19" s="406"/>
      <c r="W19" s="406"/>
      <c r="X19" s="406"/>
      <c r="Y19" s="406"/>
    </row>
    <row r="20" customFormat="false" ht="30" hidden="false" customHeight="true" outlineLevel="0" collapsed="false">
      <c r="A20" s="325"/>
      <c r="B20" s="328" t="s">
        <v>617</v>
      </c>
      <c r="C20" s="115" t="s">
        <v>618</v>
      </c>
      <c r="D20" s="328" t="s">
        <v>619</v>
      </c>
      <c r="E20" s="301" t="n">
        <f aca="false">IFERROR(LOOKUP(A20,'4-ToM-Axes Mapping'!$A$7:$G$95,'4-ToM-Axes Mapping'!$E$7:$E$95),)</f>
        <v>0</v>
      </c>
      <c r="F20" s="301" t="n">
        <f aca="false">IFERROR(LOOKUP(A20,'4-ToM-Axes Mapping'!$A$7:$G$95,'4-ToM-Axes Mapping'!$G$7:$G$95),)</f>
        <v>0</v>
      </c>
      <c r="G20" s="301" t="str">
        <f aca="false">IF(E20=0,"",IFERROR((LOOKUP($C$1,$AC$2:$AD$18,$AD$2:$AD$18))&amp;"-"&amp;"MCS"&amp;E20,"ERROR"))</f>
        <v/>
      </c>
      <c r="H20" s="328"/>
      <c r="I20" s="328" t="n">
        <v>6</v>
      </c>
      <c r="J20" s="301" t="n">
        <f aca="false">IFERROR(LOOKUP(A20,'1-ToM-Requirements'!$A$7:$L$86,'1-ToM-Requirements'!$L$7:$L$86),)</f>
        <v>0</v>
      </c>
      <c r="K20" s="404" t="s">
        <v>711</v>
      </c>
      <c r="L20" s="301" t="n">
        <f aca="false">IFERROR(IF(LOOKUP(A20,'1-ToM-Requirements'!$A$7:$L$86,'1-ToM-Requirements'!$K$7:$K$86)="Linear","mm",IF(LOOKUP(A20,'1-ToM-Requirements'!$A$7:$L$86,'1-ToM-Requirements'!$K$7:$K$86)="Rotary","degree","")),)</f>
        <v>0</v>
      </c>
      <c r="M20" s="404" t="s">
        <v>87</v>
      </c>
      <c r="N20" s="404" t="str">
        <f aca="false">IF(M20="x","c","")</f>
        <v>c</v>
      </c>
      <c r="O20" s="404" t="s">
        <v>692</v>
      </c>
      <c r="P20" s="405" t="s">
        <v>712</v>
      </c>
      <c r="Q20" s="404" t="n">
        <v>1302</v>
      </c>
      <c r="R20" s="405" t="s">
        <v>713</v>
      </c>
      <c r="S20" s="406"/>
      <c r="T20" s="406"/>
      <c r="U20" s="406"/>
      <c r="V20" s="406"/>
      <c r="W20" s="406"/>
      <c r="X20" s="406"/>
      <c r="Y20" s="406"/>
    </row>
    <row r="21" customFormat="false" ht="30" hidden="false" customHeight="true" outlineLevel="0" collapsed="false">
      <c r="A21" s="325" t="n">
        <v>11</v>
      </c>
      <c r="B21" s="301" t="str">
        <f aca="false">IFERROR(LOOKUP(A21,'1-ToM-Requirements'!$A$7:$L$86,'1-ToM-Requirements'!$B$7:$B$86),)</f>
        <v>SEL1 Robot / Position</v>
      </c>
      <c r="C21" s="301" t="str">
        <f aca="false">IFERROR(LOOKUP(A21,'1-ToM-Requirements'!$A$7:$L$86,'1-ToM-Requirements'!$C$7:$C$86),)</f>
        <v>SG1Rb:MC-LinX-01</v>
      </c>
      <c r="D21" s="301" t="str">
        <f aca="false">IFERROR(LOOKUP(A21,'1-ToM-Requirements'!$A$7:$L$86,'1-ToM-Requirements'!$E$7:$E$86),)</f>
        <v>Mirror Adjustment Robot (SEL1)</v>
      </c>
      <c r="E21" s="301" t="n">
        <f aca="false">IFERROR(LOOKUP(A21,'4-ToM-Axes Mapping'!$A$7:$G$95,'4-ToM-Axes Mapping'!$E$7:$E$95),)</f>
        <v>2</v>
      </c>
      <c r="F21" s="301" t="str">
        <f aca="false">IFERROR(LOOKUP(A21,'4-ToM-Axes Mapping'!$A$7:$G$95,'4-ToM-Axes Mapping'!$G$7:$G$95),)</f>
        <v>MCU 5001a (2,9kW)</v>
      </c>
      <c r="G21" s="301" t="str">
        <f aca="false">IF(E21=0,"",IFERROR((LOOKUP($C$1,$AC$2:$AD$18,$AD$2:$AD$18))&amp;"-"&amp;"MCS"&amp;E21,"ERROR"))</f>
        <v>ESTIA-MCS2</v>
      </c>
      <c r="H21" s="328" t="s">
        <v>52</v>
      </c>
      <c r="I21" s="328" t="n">
        <v>1</v>
      </c>
      <c r="J21" s="301" t="str">
        <f aca="false">IFERROR(LOOKUP(A21,'1-ToM-Requirements'!$A$7:$L$86,'1-ToM-Requirements'!$L$7:$L$86),)</f>
        <v>Electrical</v>
      </c>
      <c r="K21" s="404" t="s">
        <v>714</v>
      </c>
      <c r="L21" s="301" t="str">
        <f aca="false">IFERROR(IF(LOOKUP(A21,'1-ToM-Requirements'!$A$7:$L$86,'1-ToM-Requirements'!$K$7:$K$86)="Linear","mm",IF(LOOKUP(A21,'1-ToM-Requirements'!$A$7:$L$86,'1-ToM-Requirements'!$K$7:$K$86)="Rotary","degree","")),)</f>
        <v>mm</v>
      </c>
      <c r="M21" s="404" t="str">
        <f aca="false">IF(A21=0,"",IF(LOOKUP(A21,'4-ToM-Axes Mapping'!$A$7:$AM$95,'4-ToM-Axes Mapping'!$AM$7:$AM$95)=0,"","X"))</f>
        <v>X</v>
      </c>
      <c r="N21" s="404" t="str">
        <f aca="false">IF(M21="x","c","")</f>
        <v>c</v>
      </c>
      <c r="O21" s="404" t="s">
        <v>692</v>
      </c>
      <c r="P21" s="404" t="s">
        <v>715</v>
      </c>
      <c r="Q21" s="404" t="n">
        <v>1602</v>
      </c>
      <c r="R21" s="404" t="s">
        <v>716</v>
      </c>
      <c r="S21" s="406"/>
      <c r="T21" s="406"/>
      <c r="U21" s="406"/>
      <c r="V21" s="406"/>
      <c r="W21" s="406"/>
      <c r="X21" s="406"/>
      <c r="Y21" s="406"/>
    </row>
    <row r="22" customFormat="false" ht="30" hidden="false" customHeight="true" outlineLevel="0" collapsed="false">
      <c r="A22" s="325" t="n">
        <v>17</v>
      </c>
      <c r="B22" s="301" t="str">
        <f aca="false">IFERROR(LOOKUP(A22,'1-ToM-Requirements'!$A$7:$L$86,'1-ToM-Requirements'!$B$7:$B$86),)</f>
        <v>SEL1 Cart / Position</v>
      </c>
      <c r="C22" s="301" t="str">
        <f aca="false">IFERROR(LOOKUP(A22,'1-ToM-Requirements'!$A$7:$L$86,'1-ToM-Requirements'!$C$7:$C$86),)</f>
        <v>SG1Ct:MC-LinX-01</v>
      </c>
      <c r="D22" s="301" t="str">
        <f aca="false">IFERROR(LOOKUP(A22,'1-ToM-Requirements'!$A$7:$L$86,'1-ToM-Requirements'!$E$7:$E$86),)</f>
        <v>Mirror Measurement Cart (SEL1)</v>
      </c>
      <c r="E22" s="301" t="n">
        <f aca="false">IFERROR(LOOKUP(A22,'4-ToM-Axes Mapping'!$A$7:$G$95,'4-ToM-Axes Mapping'!$E$7:$E$95),)</f>
        <v>0</v>
      </c>
      <c r="F22" s="301" t="n">
        <f aca="false">IFERROR(LOOKUP(A22,'4-ToM-Axes Mapping'!$A$7:$G$95,'4-ToM-Axes Mapping'!$G$7:$G$95),)</f>
        <v>0</v>
      </c>
      <c r="G22" s="301" t="str">
        <f aca="false">IF(E22=0,"",IFERROR((LOOKUP($C$1,$AC$2:$AD$18,$AD$2:$AD$18))&amp;"-"&amp;"MCS"&amp;E22,"ERROR"))</f>
        <v/>
      </c>
      <c r="H22" s="328"/>
      <c r="I22" s="328" t="n">
        <v>2</v>
      </c>
      <c r="J22" s="301" t="str">
        <f aca="false">IFERROR(LOOKUP(A22,'1-ToM-Requirements'!$A$7:$L$86,'1-ToM-Requirements'!$L$7:$L$86),)</f>
        <v>Electrical</v>
      </c>
      <c r="K22" s="404" t="s">
        <v>717</v>
      </c>
      <c r="L22" s="301" t="str">
        <f aca="false">IFERROR(IF(LOOKUP(A22,'1-ToM-Requirements'!$A$7:$L$86,'1-ToM-Requirements'!$K$7:$K$86)="Linear","mm",IF(LOOKUP(A22,'1-ToM-Requirements'!$A$7:$L$86,'1-ToM-Requirements'!$K$7:$K$86)="Rotary","degree","")),)</f>
        <v>mm</v>
      </c>
      <c r="M22" s="404" t="str">
        <f aca="false">IF(A22=0,"",IF(LOOKUP(A22,'4-ToM-Axes Mapping'!$A$7:$AM$95,'4-ToM-Axes Mapping'!$AM$7:$AM$95)=0,"","X"))</f>
        <v>X</v>
      </c>
      <c r="N22" s="404" t="str">
        <f aca="false">IF(M22="x","c","")</f>
        <v>c</v>
      </c>
      <c r="O22" s="404" t="s">
        <v>692</v>
      </c>
      <c r="P22" s="404" t="s">
        <v>718</v>
      </c>
      <c r="Q22" s="404" t="n">
        <v>1602</v>
      </c>
      <c r="R22" s="404" t="s">
        <v>719</v>
      </c>
      <c r="S22" s="406"/>
      <c r="T22" s="406"/>
      <c r="U22" s="406"/>
      <c r="V22" s="406"/>
      <c r="W22" s="406"/>
      <c r="X22" s="406"/>
      <c r="Y22" s="406"/>
    </row>
    <row r="23" customFormat="false" ht="30" hidden="false" customHeight="true" outlineLevel="0" collapsed="false">
      <c r="A23" s="325" t="n">
        <v>6</v>
      </c>
      <c r="B23" s="301" t="str">
        <f aca="false">IFERROR(LOOKUP(A23,'1-ToM-Requirements'!$A$7:$L$86,'1-ToM-Requirements'!$B$7:$B$86),)</f>
        <v>SEL 1 Single Mover FL-RE-US</v>
      </c>
      <c r="C23" s="301" t="str">
        <f aca="false">IFERROR(LOOKUP(A23,'1-ToM-Requirements'!$A$7:$L$86,'1-ToM-Requirements'!$C$7:$C$86),)</f>
        <v>SG1SM:MC-RotX-01</v>
      </c>
      <c r="D23" s="301" t="str">
        <f aca="false">IFERROR(LOOKUP(A23,'1-ToM-Requirements'!$A$7:$L$86,'1-ToM-Requirements'!$E$7:$E$86),)</f>
        <v>Adjustable Support Structure (SEL1)</v>
      </c>
      <c r="E23" s="301" t="n">
        <f aca="false">IFERROR(LOOKUP(A23,'4-ToM-Axes Mapping'!$A$7:$G$95,'4-ToM-Axes Mapping'!$E$7:$E$95),)</f>
        <v>0</v>
      </c>
      <c r="F23" s="301" t="n">
        <f aca="false">IFERROR(LOOKUP(A23,'4-ToM-Axes Mapping'!$A$7:$G$95,'4-ToM-Axes Mapping'!$G$7:$G$95),)</f>
        <v>0</v>
      </c>
      <c r="G23" s="301" t="str">
        <f aca="false">IF(E23=0,"",IFERROR((LOOKUP($C$1,$AC$2:$AD$18,$AD$2:$AD$18))&amp;"-"&amp;"MCS"&amp;E23,"ERROR"))</f>
        <v/>
      </c>
      <c r="H23" s="328"/>
      <c r="I23" s="328" t="n">
        <v>3</v>
      </c>
      <c r="J23" s="301" t="str">
        <f aca="false">IFERROR(LOOKUP(A23,'1-ToM-Requirements'!$A$7:$L$86,'1-ToM-Requirements'!$L$7:$L$86),)</f>
        <v>Electrical</v>
      </c>
      <c r="K23" s="404" t="s">
        <v>720</v>
      </c>
      <c r="L23" s="301" t="str">
        <f aca="false">IFERROR(IF(LOOKUP(A23,'1-ToM-Requirements'!$A$7:$L$86,'1-ToM-Requirements'!$K$7:$K$86)="Linear","mm",IF(LOOKUP(A23,'1-ToM-Requirements'!$A$7:$L$86,'1-ToM-Requirements'!$K$7:$K$86)="Rotary","degree","")),)</f>
        <v>degree</v>
      </c>
      <c r="M23" s="404" t="str">
        <f aca="false">IF(A23=0,"",IF(LOOKUP(A23,'4-ToM-Axes Mapping'!$A$7:$AM$95,'4-ToM-Axes Mapping'!$AM$7:$AM$95)=0,"","X"))</f>
        <v>X</v>
      </c>
      <c r="N23" s="404" t="str">
        <f aca="false">IF(M23="x","c","")</f>
        <v>c</v>
      </c>
      <c r="O23" s="404"/>
      <c r="P23" s="404"/>
      <c r="Q23" s="404"/>
      <c r="R23" s="404"/>
      <c r="S23" s="406"/>
      <c r="T23" s="406"/>
      <c r="U23" s="406"/>
      <c r="V23" s="406"/>
      <c r="W23" s="406"/>
      <c r="X23" s="406"/>
      <c r="Y23" s="406"/>
    </row>
    <row r="24" customFormat="false" ht="30" hidden="false" customHeight="true" outlineLevel="0" collapsed="false">
      <c r="A24" s="325" t="n">
        <v>7</v>
      </c>
      <c r="B24" s="301" t="str">
        <f aca="false">IFERROR(LOOKUP(A24,'1-ToM-Requirements'!$A$7:$L$86,'1-ToM-Requirements'!$B$7:$B$86),)</f>
        <v>SEL 1 Single Mover PR-RE-DS</v>
      </c>
      <c r="C24" s="301" t="str">
        <f aca="false">IFERROR(LOOKUP(A24,'1-ToM-Requirements'!$A$7:$L$86,'1-ToM-Requirements'!$C$7:$C$86),)</f>
        <v>SG1SM:MC-RotX-02</v>
      </c>
      <c r="D24" s="301" t="str">
        <f aca="false">IFERROR(LOOKUP(A24,'1-ToM-Requirements'!$A$7:$L$86,'1-ToM-Requirements'!$E$7:$E$86),)</f>
        <v>Adjustable Support Structure (SEL1)</v>
      </c>
      <c r="E24" s="301" t="n">
        <f aca="false">IFERROR(LOOKUP(A24,'4-ToM-Axes Mapping'!$A$7:$G$95,'4-ToM-Axes Mapping'!$E$7:$E$95),)</f>
        <v>0</v>
      </c>
      <c r="F24" s="301" t="n">
        <f aca="false">IFERROR(LOOKUP(A24,'4-ToM-Axes Mapping'!$A$7:$G$95,'4-ToM-Axes Mapping'!$G$7:$G$95),)</f>
        <v>0</v>
      </c>
      <c r="G24" s="301" t="str">
        <f aca="false">IF(E24=0,"",IFERROR((LOOKUP($C$1,$AC$2:$AD$18,$AD$2:$AD$18))&amp;"-"&amp;"MCS"&amp;E24,"ERROR"))</f>
        <v/>
      </c>
      <c r="H24" s="328"/>
      <c r="I24" s="328" t="n">
        <v>4</v>
      </c>
      <c r="J24" s="301" t="str">
        <f aca="false">IFERROR(LOOKUP(A24,'1-ToM-Requirements'!$A$7:$L$86,'1-ToM-Requirements'!$L$7:$L$86),)</f>
        <v>Electrical</v>
      </c>
      <c r="K24" s="404" t="s">
        <v>721</v>
      </c>
      <c r="L24" s="301" t="str">
        <f aca="false">IFERROR(IF(LOOKUP(A24,'1-ToM-Requirements'!$A$7:$L$86,'1-ToM-Requirements'!$K$7:$K$86)="Linear","mm",IF(LOOKUP(A24,'1-ToM-Requirements'!$A$7:$L$86,'1-ToM-Requirements'!$K$7:$K$86)="Rotary","degree","")),)</f>
        <v>degree</v>
      </c>
      <c r="M24" s="404" t="str">
        <f aca="false">IF(A24=0,"",IF(LOOKUP(A24,'4-ToM-Axes Mapping'!$A$7:$AM$95,'4-ToM-Axes Mapping'!$AM$7:$AM$95)=0,"","X"))</f>
        <v>X</v>
      </c>
      <c r="N24" s="404" t="str">
        <f aca="false">IF(M24="x","c","")</f>
        <v>c</v>
      </c>
      <c r="O24" s="404"/>
      <c r="P24" s="404"/>
      <c r="Q24" s="404"/>
      <c r="R24" s="404"/>
      <c r="S24" s="406"/>
      <c r="T24" s="406"/>
      <c r="U24" s="406"/>
      <c r="V24" s="406"/>
      <c r="W24" s="406"/>
      <c r="X24" s="406"/>
      <c r="Y24" s="406"/>
    </row>
    <row r="25" customFormat="false" ht="30" hidden="false" customHeight="true" outlineLevel="0" collapsed="false">
      <c r="A25" s="325" t="n">
        <v>8</v>
      </c>
      <c r="B25" s="301" t="str">
        <f aca="false">IFERROR(LOOKUP(A25,'1-ToM-Requirements'!$A$7:$L$86,'1-ToM-Requirements'!$B$7:$B$86),)</f>
        <v>SEL1 Single Mover PR-LI-DS</v>
      </c>
      <c r="C25" s="301" t="str">
        <f aca="false">IFERROR(LOOKUP(A25,'1-ToM-Requirements'!$A$7:$L$86,'1-ToM-Requirements'!$C$7:$C$86),)</f>
        <v>SG1SM:MC-RotX-03</v>
      </c>
      <c r="D25" s="301" t="str">
        <f aca="false">IFERROR(LOOKUP(A25,'1-ToM-Requirements'!$A$7:$L$86,'1-ToM-Requirements'!$E$7:$E$86),)</f>
        <v>Adjustable Support Structure (SEL1)</v>
      </c>
      <c r="E25" s="301" t="n">
        <f aca="false">IFERROR(LOOKUP(A25,'4-ToM-Axes Mapping'!$A$7:$G$95,'4-ToM-Axes Mapping'!$E$7:$E$95),)</f>
        <v>0</v>
      </c>
      <c r="F25" s="301" t="n">
        <f aca="false">IFERROR(LOOKUP(A25,'4-ToM-Axes Mapping'!$A$7:$G$95,'4-ToM-Axes Mapping'!$G$7:$G$95),)</f>
        <v>0</v>
      </c>
      <c r="G25" s="301" t="str">
        <f aca="false">IF(E25=0,"",IFERROR((LOOKUP($C$1,$AC$2:$AD$18,$AD$2:$AD$18))&amp;"-"&amp;"MCS"&amp;E25,"ERROR"))</f>
        <v/>
      </c>
      <c r="H25" s="328"/>
      <c r="I25" s="328" t="n">
        <v>5</v>
      </c>
      <c r="J25" s="301" t="str">
        <f aca="false">IFERROR(LOOKUP(A25,'1-ToM-Requirements'!$A$7:$L$86,'1-ToM-Requirements'!$L$7:$L$86),)</f>
        <v>Electrical</v>
      </c>
      <c r="K25" s="404" t="s">
        <v>722</v>
      </c>
      <c r="L25" s="301" t="str">
        <f aca="false">IFERROR(IF(LOOKUP(A25,'1-ToM-Requirements'!$A$7:$L$86,'1-ToM-Requirements'!$K$7:$K$86)="Linear","mm",IF(LOOKUP(A25,'1-ToM-Requirements'!$A$7:$L$86,'1-ToM-Requirements'!$K$7:$K$86)="Rotary","degree","")),)</f>
        <v>degree</v>
      </c>
      <c r="M25" s="404" t="str">
        <f aca="false">IF(A25=0,"",IF(LOOKUP(A25,'4-ToM-Axes Mapping'!$A$7:$AM$95,'4-ToM-Axes Mapping'!$AM$7:$AM$95)=0,"","X"))</f>
        <v>X</v>
      </c>
      <c r="N25" s="404" t="str">
        <f aca="false">IF(M25="x","c","")</f>
        <v>c</v>
      </c>
      <c r="O25" s="404"/>
      <c r="P25" s="404"/>
      <c r="Q25" s="404"/>
      <c r="R25" s="404"/>
      <c r="S25" s="406"/>
      <c r="T25" s="406"/>
      <c r="U25" s="406"/>
      <c r="V25" s="406"/>
      <c r="W25" s="406"/>
      <c r="X25" s="406"/>
      <c r="Y25" s="406"/>
    </row>
    <row r="26" customFormat="false" ht="30" hidden="false" customHeight="true" outlineLevel="0" collapsed="false">
      <c r="A26" s="325" t="n">
        <v>9</v>
      </c>
      <c r="B26" s="301" t="str">
        <f aca="false">IFERROR(LOOKUP(A26,'1-ToM-Requirements'!$A$7:$L$86,'1-ToM-Requirements'!$B$7:$B$86),)</f>
        <v>SEL1 Double Mover PR-LI-US-1</v>
      </c>
      <c r="C26" s="301" t="str">
        <f aca="false">IFERROR(LOOKUP(A26,'1-ToM-Requirements'!$A$7:$L$86,'1-ToM-Requirements'!$C$7:$C$86),)</f>
        <v>SG1DM:MC-RotX-01</v>
      </c>
      <c r="D26" s="301" t="str">
        <f aca="false">IFERROR(LOOKUP(A26,'1-ToM-Requirements'!$A$7:$L$86,'1-ToM-Requirements'!$E$7:$E$86),)</f>
        <v>Adjustable Support Structure (SEL1)</v>
      </c>
      <c r="E26" s="301" t="n">
        <f aca="false">IFERROR(LOOKUP(A26,'4-ToM-Axes Mapping'!$A$7:$G$95,'4-ToM-Axes Mapping'!$E$7:$E$95),)</f>
        <v>0</v>
      </c>
      <c r="F26" s="301" t="n">
        <f aca="false">IFERROR(LOOKUP(A26,'4-ToM-Axes Mapping'!$A$7:$G$95,'4-ToM-Axes Mapping'!$G$7:$G$95),)</f>
        <v>0</v>
      </c>
      <c r="G26" s="301" t="str">
        <f aca="false">IF(E26=0,"",IFERROR((LOOKUP($C$1,$AC$2:$AD$18,$AD$2:$AD$18))&amp;"-"&amp;"MCS"&amp;E26,"ERROR"))</f>
        <v/>
      </c>
      <c r="H26" s="328"/>
      <c r="I26" s="328" t="n">
        <v>6</v>
      </c>
      <c r="J26" s="301" t="str">
        <f aca="false">IFERROR(LOOKUP(A26,'1-ToM-Requirements'!$A$7:$L$86,'1-ToM-Requirements'!$L$7:$L$86),)</f>
        <v>Electrical</v>
      </c>
      <c r="K26" s="404" t="s">
        <v>723</v>
      </c>
      <c r="L26" s="301" t="str">
        <f aca="false">IFERROR(IF(LOOKUP(A26,'1-ToM-Requirements'!$A$7:$L$86,'1-ToM-Requirements'!$K$7:$K$86)="Linear","mm",IF(LOOKUP(A26,'1-ToM-Requirements'!$A$7:$L$86,'1-ToM-Requirements'!$K$7:$K$86)="Rotary","degree","")),)</f>
        <v>degree</v>
      </c>
      <c r="M26" s="404" t="str">
        <f aca="false">IF(A26=0,"",IF(LOOKUP(A26,'4-ToM-Axes Mapping'!$A$7:$AM$95,'4-ToM-Axes Mapping'!$AM$7:$AM$95)=0,"","X"))</f>
        <v>X</v>
      </c>
      <c r="N26" s="404" t="str">
        <f aca="false">IF(M26="x","c","")</f>
        <v>c</v>
      </c>
      <c r="O26" s="404"/>
      <c r="P26" s="404"/>
      <c r="Q26" s="404"/>
      <c r="R26" s="404"/>
      <c r="S26" s="406"/>
      <c r="T26" s="406"/>
      <c r="U26" s="406"/>
      <c r="V26" s="406"/>
      <c r="W26" s="406"/>
      <c r="X26" s="406"/>
      <c r="Y26" s="406"/>
    </row>
    <row r="27" customFormat="false" ht="30" hidden="false" customHeight="true" outlineLevel="0" collapsed="false">
      <c r="A27" s="325" t="n">
        <v>10</v>
      </c>
      <c r="B27" s="301" t="str">
        <f aca="false">IFERROR(LOOKUP(A27,'1-ToM-Requirements'!$A$7:$L$86,'1-ToM-Requirements'!$B$7:$B$86),)</f>
        <v>SEL1 Double Mover PR-LI-US-2</v>
      </c>
      <c r="C27" s="301" t="str">
        <f aca="false">IFERROR(LOOKUP(A27,'1-ToM-Requirements'!$A$7:$L$86,'1-ToM-Requirements'!$C$7:$C$86),)</f>
        <v>SG1DM:MC-RotX-02</v>
      </c>
      <c r="D27" s="301" t="str">
        <f aca="false">IFERROR(LOOKUP(A27,'1-ToM-Requirements'!$A$7:$L$86,'1-ToM-Requirements'!$E$7:$E$86),)</f>
        <v>Adjustable Support Structure (SEL1)</v>
      </c>
      <c r="E27" s="301" t="n">
        <f aca="false">IFERROR(LOOKUP(A27,'4-ToM-Axes Mapping'!$A$7:$G$95,'4-ToM-Axes Mapping'!$E$7:$E$95),)</f>
        <v>0</v>
      </c>
      <c r="F27" s="301" t="n">
        <f aca="false">IFERROR(LOOKUP(A27,'4-ToM-Axes Mapping'!$A$7:$G$95,'4-ToM-Axes Mapping'!$G$7:$G$95),)</f>
        <v>0</v>
      </c>
      <c r="G27" s="301" t="str">
        <f aca="false">IF(E27=0,"",IFERROR((LOOKUP($C$1,$AC$2:$AD$18,$AD$2:$AD$18))&amp;"-"&amp;"MCS"&amp;E27,"ERROR"))</f>
        <v/>
      </c>
      <c r="H27" s="328"/>
      <c r="I27" s="328" t="n">
        <v>7</v>
      </c>
      <c r="J27" s="301" t="s">
        <v>89</v>
      </c>
      <c r="K27" s="404" t="s">
        <v>724</v>
      </c>
      <c r="L27" s="301" t="str">
        <f aca="false">IFERROR(IF(LOOKUP(A27,'1-ToM-Requirements'!$A$7:$L$86,'1-ToM-Requirements'!$K$7:$K$86)="Linear","mm",IF(LOOKUP(A27,'1-ToM-Requirements'!$A$7:$L$86,'1-ToM-Requirements'!$K$7:$K$86)="Rotary","degree","")),)</f>
        <v>degree</v>
      </c>
      <c r="M27" s="404" t="str">
        <f aca="false">IF(A27=0,"",IF(LOOKUP(A27,'4-ToM-Axes Mapping'!$A$7:$AM$95,'4-ToM-Axes Mapping'!$AM$7:$AM$95)=0,"","X"))</f>
        <v>X</v>
      </c>
      <c r="N27" s="404" t="str">
        <f aca="false">IF(M27="x","c","")</f>
        <v>c</v>
      </c>
      <c r="O27" s="404"/>
      <c r="P27" s="404"/>
      <c r="Q27" s="404"/>
      <c r="R27" s="404"/>
      <c r="S27" s="406"/>
      <c r="T27" s="406"/>
      <c r="U27" s="406"/>
      <c r="V27" s="406"/>
      <c r="W27" s="406"/>
      <c r="X27" s="406"/>
      <c r="Y27" s="406"/>
    </row>
    <row r="28" customFormat="false" ht="30" hidden="false" customHeight="true" outlineLevel="0" collapsed="false">
      <c r="A28" s="325"/>
      <c r="B28" s="301" t="s">
        <v>621</v>
      </c>
      <c r="C28" s="301" t="n">
        <f aca="false">IFERROR(LOOKUP(A28,'1-ToM-Requirements'!$A$7:$L$86,'1-ToM-Requirements'!$B$7:$B$86),)</f>
        <v>0</v>
      </c>
      <c r="D28" s="301" t="n">
        <f aca="false">IFERROR(LOOKUP(A28,'1-ToM-Requirements'!$A$7:$L$86,'1-ToM-Requirements'!$B$7:$B$86),)</f>
        <v>0</v>
      </c>
      <c r="E28" s="301" t="n">
        <f aca="false">IFERROR(LOOKUP(A28,'4-ToM-Axes Mapping'!$A$7:$G$95,'4-ToM-Axes Mapping'!$E$7:$E$95),)</f>
        <v>0</v>
      </c>
      <c r="F28" s="301" t="n">
        <f aca="false">IFERROR(LOOKUP(A28,'4-ToM-Axes Mapping'!$A$7:$G$95,'4-ToM-Axes Mapping'!$G$7:$G$95),)</f>
        <v>0</v>
      </c>
      <c r="G28" s="301" t="str">
        <f aca="false">IF(E28=0,"",IFERROR((LOOKUP($C$1,$AC$2:$AD$18,$AD$2:$AD$18))&amp;"-"&amp;"MCS"&amp;E28,"ERROR"))</f>
        <v/>
      </c>
      <c r="H28" s="328"/>
      <c r="I28" s="328" t="n">
        <v>8</v>
      </c>
      <c r="J28" s="301" t="s">
        <v>89</v>
      </c>
      <c r="K28" s="404" t="s">
        <v>725</v>
      </c>
      <c r="L28" s="301" t="s">
        <v>684</v>
      </c>
      <c r="M28" s="404" t="str">
        <f aca="false">IF(A28=0,"",IF(LOOKUP(A28,'4-ToM-Axes Mapping'!$A$7:$AM$95,'4-ToM-Axes Mapping'!$AM$7:$AM$95)=0,"","X"))</f>
        <v/>
      </c>
      <c r="N28" s="404" t="str">
        <f aca="false">IF(M28="x","c","")</f>
        <v/>
      </c>
      <c r="O28" s="404"/>
      <c r="P28" s="404"/>
      <c r="Q28" s="404"/>
      <c r="R28" s="404"/>
      <c r="S28" s="406"/>
      <c r="T28" s="406"/>
      <c r="U28" s="406"/>
      <c r="V28" s="406"/>
      <c r="W28" s="406"/>
      <c r="X28" s="406"/>
      <c r="Y28" s="406"/>
    </row>
    <row r="29" customFormat="false" ht="30" hidden="false" customHeight="true" outlineLevel="0" collapsed="false">
      <c r="A29" s="325" t="n">
        <v>12</v>
      </c>
      <c r="B29" s="301" t="str">
        <f aca="false">IFERROR(LOOKUP(A29,'1-ToM-Requirements'!$A$7:$L$86,'1-ToM-Requirements'!$B$7:$B$86),)</f>
        <v>SEL1 Robot / Vertical</v>
      </c>
      <c r="C29" s="301" t="str">
        <f aca="false">IFERROR(LOOKUP(A29,'1-ToM-Requirements'!$A$7:$L$86,'1-ToM-Requirements'!$C$7:$C$86),)</f>
        <v>SG1Rb:MC-LinZ-01</v>
      </c>
      <c r="D29" s="301" t="str">
        <f aca="false">IFERROR(LOOKUP(A29,'1-ToM-Requirements'!$A$7:$L$86,'1-ToM-Requirements'!$E$7:$E$86),)</f>
        <v>Mirror Adjustment Robot (SEL1)</v>
      </c>
      <c r="E29" s="301" t="n">
        <f aca="false">IFERROR(LOOKUP(A29,'4-ToM-Axes Mapping'!$A$7:$G$95,'4-ToM-Axes Mapping'!$E$7:$E$95),)</f>
        <v>0</v>
      </c>
      <c r="F29" s="301" t="n">
        <f aca="false">IFERROR(LOOKUP(A29,'4-ToM-Axes Mapping'!$A$7:$G$95,'4-ToM-Axes Mapping'!$G$7:$G$95),)</f>
        <v>0</v>
      </c>
      <c r="G29" s="301" t="str">
        <f aca="false">IF(E29=0,"",IFERROR((LOOKUP($C$1,$AC$2:$AD$18,$AD$2:$AD$18))&amp;"-"&amp;"MCS"&amp;E29,"ERROR"))</f>
        <v/>
      </c>
      <c r="H29" s="328"/>
      <c r="I29" s="328" t="n">
        <v>9</v>
      </c>
      <c r="J29" s="301" t="str">
        <f aca="false">IFERROR(LOOKUP(A29,'1-ToM-Requirements'!$A$7:$L$86,'1-ToM-Requirements'!$L$7:$L$86),)</f>
        <v>Electrical</v>
      </c>
      <c r="K29" s="404" t="s">
        <v>726</v>
      </c>
      <c r="L29" s="301" t="str">
        <f aca="false">IFERROR(IF(LOOKUP(A29,'1-ToM-Requirements'!$A$7:$L$86,'1-ToM-Requirements'!$K$7:$K$86)="Linear","mm",IF(LOOKUP(A29,'1-ToM-Requirements'!$A$7:$L$86,'1-ToM-Requirements'!$K$7:$K$86)="Rotary","degree","")),)</f>
        <v>mm</v>
      </c>
      <c r="M29" s="404" t="str">
        <f aca="false">IF(A29=0,"",IF(LOOKUP(A29,'4-ToM-Axes Mapping'!$A$7:$AM$95,'4-ToM-Axes Mapping'!$AM$7:$AM$95)=0,"","X"))</f>
        <v>X</v>
      </c>
      <c r="N29" s="404" t="str">
        <f aca="false">IF(M29="x","c","")</f>
        <v>c</v>
      </c>
      <c r="O29" s="404"/>
      <c r="P29" s="404"/>
      <c r="Q29" s="404"/>
      <c r="R29" s="404"/>
      <c r="S29" s="406"/>
      <c r="T29" s="406"/>
      <c r="U29" s="406"/>
      <c r="V29" s="406"/>
      <c r="W29" s="406"/>
      <c r="X29" s="406"/>
      <c r="Y29" s="406"/>
    </row>
    <row r="30" customFormat="false" ht="30" hidden="false" customHeight="true" outlineLevel="0" collapsed="false">
      <c r="A30" s="325" t="n">
        <v>13</v>
      </c>
      <c r="B30" s="301" t="str">
        <f aca="false">IFERROR(LOOKUP(A30,'1-ToM-Requirements'!$A$7:$L$86,'1-ToM-Requirements'!$B$7:$B$86),)</f>
        <v>SEL1 Driver 1 / Approach</v>
      </c>
      <c r="C30" s="301" t="str">
        <f aca="false">IFERROR(LOOKUP(A30,'1-ToM-Requirements'!$A$7:$L$86,'1-ToM-Requirements'!$C$7:$C$86),)</f>
        <v>SG1Rb:MC-LinY-01</v>
      </c>
      <c r="D30" s="301" t="str">
        <f aca="false">IFERROR(LOOKUP(A30,'1-ToM-Requirements'!$A$7:$L$86,'1-ToM-Requirements'!$E$7:$E$86),)</f>
        <v>Mirror Adjustment Robot (SEL1)</v>
      </c>
      <c r="E30" s="301" t="n">
        <f aca="false">IFERROR(LOOKUP(A30,'4-ToM-Axes Mapping'!$A$7:$G$95,'4-ToM-Axes Mapping'!$E$7:$E$95),)</f>
        <v>0</v>
      </c>
      <c r="F30" s="301" t="n">
        <f aca="false">IFERROR(LOOKUP(A30,'4-ToM-Axes Mapping'!$A$7:$G$95,'4-ToM-Axes Mapping'!$G$7:$G$95),)</f>
        <v>0</v>
      </c>
      <c r="G30" s="301" t="str">
        <f aca="false">IF(E30=0,"",IFERROR((LOOKUP($C$1,$AC$2:$AD$18,$AD$2:$AD$18))&amp;"-"&amp;"MCS"&amp;E30,"ERROR"))</f>
        <v/>
      </c>
      <c r="H30" s="328"/>
      <c r="I30" s="328" t="n">
        <v>10</v>
      </c>
      <c r="J30" s="301" t="str">
        <f aca="false">IFERROR(LOOKUP(A30,'1-ToM-Requirements'!$A$7:$L$86,'1-ToM-Requirements'!$L$7:$L$86),)</f>
        <v>Electrical</v>
      </c>
      <c r="K30" s="404" t="s">
        <v>727</v>
      </c>
      <c r="L30" s="301" t="str">
        <f aca="false">IFERROR(IF(LOOKUP(A30,'1-ToM-Requirements'!$A$7:$L$86,'1-ToM-Requirements'!$K$7:$K$86)="Linear","mm",IF(LOOKUP(A30,'1-ToM-Requirements'!$A$7:$L$86,'1-ToM-Requirements'!$K$7:$K$86)="Rotary","degree","")),)</f>
        <v>mm</v>
      </c>
      <c r="M30" s="404" t="str">
        <f aca="false">IF(A30=0,"",IF(LOOKUP(A30,'4-ToM-Axes Mapping'!$A$7:$AM$95,'4-ToM-Axes Mapping'!$AM$7:$AM$95)=0,"","X"))</f>
        <v>X</v>
      </c>
      <c r="N30" s="404" t="str">
        <f aca="false">IF(M30="x","c","")</f>
        <v>c</v>
      </c>
      <c r="O30" s="404"/>
      <c r="P30" s="404"/>
      <c r="Q30" s="404"/>
      <c r="R30" s="404"/>
      <c r="S30" s="406"/>
      <c r="T30" s="406"/>
      <c r="U30" s="406"/>
      <c r="V30" s="406"/>
      <c r="W30" s="406"/>
      <c r="X30" s="406"/>
      <c r="Y30" s="406"/>
    </row>
    <row r="31" customFormat="false" ht="30" hidden="false" customHeight="true" outlineLevel="0" collapsed="false">
      <c r="A31" s="325" t="n">
        <v>14</v>
      </c>
      <c r="B31" s="301" t="str">
        <f aca="false">IFERROR(LOOKUP(A31,'1-ToM-Requirements'!$A$7:$L$86,'1-ToM-Requirements'!$B$7:$B$86),)</f>
        <v>SEL1 Driver 1 / Adjust</v>
      </c>
      <c r="C31" s="301" t="str">
        <f aca="false">IFERROR(LOOKUP(A31,'1-ToM-Requirements'!$A$7:$L$86,'1-ToM-Requirements'!$C$7:$C$86),)</f>
        <v>SG1Rb:MC-RotY-01</v>
      </c>
      <c r="D31" s="301" t="str">
        <f aca="false">IFERROR(LOOKUP(A31,'1-ToM-Requirements'!$A$7:$L$86,'1-ToM-Requirements'!$E$7:$E$86),)</f>
        <v>Mirror Adjustment Robot (SEL1)</v>
      </c>
      <c r="E31" s="301" t="n">
        <f aca="false">IFERROR(LOOKUP(A31,'4-ToM-Axes Mapping'!$A$7:$G$95,'4-ToM-Axes Mapping'!$E$7:$E$95),)</f>
        <v>0</v>
      </c>
      <c r="F31" s="301" t="n">
        <f aca="false">IFERROR(LOOKUP(A31,'4-ToM-Axes Mapping'!$A$7:$G$95,'4-ToM-Axes Mapping'!$G$7:$G$95),)</f>
        <v>0</v>
      </c>
      <c r="G31" s="301" t="str">
        <f aca="false">IF(E31=0,"",IFERROR((LOOKUP($C$1,$AC$2:$AD$18,$AD$2:$AD$18))&amp;"-"&amp;"MCS"&amp;E31,"ERROR"))</f>
        <v/>
      </c>
      <c r="H31" s="328"/>
      <c r="I31" s="328" t="n">
        <v>11</v>
      </c>
      <c r="J31" s="301" t="str">
        <f aca="false">IFERROR(LOOKUP(A31,'1-ToM-Requirements'!$A$7:$L$86,'1-ToM-Requirements'!$L$7:$L$86),)</f>
        <v>Electrical</v>
      </c>
      <c r="K31" s="404" t="s">
        <v>728</v>
      </c>
      <c r="L31" s="301" t="str">
        <f aca="false">IFERROR(IF(LOOKUP(A31,'1-ToM-Requirements'!$A$7:$L$86,'1-ToM-Requirements'!$K$7:$K$86)="Linear","mm",IF(LOOKUP(A31,'1-ToM-Requirements'!$A$7:$L$86,'1-ToM-Requirements'!$K$7:$K$86)="Rotary","degree","")),)</f>
        <v>degree</v>
      </c>
      <c r="M31" s="404" t="str">
        <f aca="false">IF(A31=0,"",IF(LOOKUP(A31,'4-ToM-Axes Mapping'!$A$7:$AM$95,'4-ToM-Axes Mapping'!$AM$7:$AM$95)=0,"","X"))</f>
        <v>X</v>
      </c>
      <c r="N31" s="404" t="str">
        <f aca="false">IF(M31="x","c","")</f>
        <v>c</v>
      </c>
      <c r="O31" s="404"/>
      <c r="P31" s="404"/>
      <c r="Q31" s="404"/>
      <c r="R31" s="404"/>
      <c r="S31" s="406"/>
      <c r="T31" s="406"/>
      <c r="U31" s="406"/>
      <c r="V31" s="406"/>
      <c r="W31" s="406"/>
      <c r="X31" s="406"/>
      <c r="Y31" s="406"/>
    </row>
    <row r="32" customFormat="false" ht="30" hidden="false" customHeight="true" outlineLevel="0" collapsed="false">
      <c r="A32" s="325" t="n">
        <v>15</v>
      </c>
      <c r="B32" s="301" t="str">
        <f aca="false">IFERROR(LOOKUP(A32,'1-ToM-Requirements'!$A$7:$L$86,'1-ToM-Requirements'!$B$7:$B$86),)</f>
        <v>SEL1 Driver 2 / Approach</v>
      </c>
      <c r="C32" s="301" t="str">
        <f aca="false">IFERROR(LOOKUP(A32,'1-ToM-Requirements'!$A$7:$L$86,'1-ToM-Requirements'!$C$7:$C$86),)</f>
        <v>SG1Rb:MC-LinY-02</v>
      </c>
      <c r="D32" s="301" t="str">
        <f aca="false">IFERROR(LOOKUP(A32,'1-ToM-Requirements'!$A$7:$L$86,'1-ToM-Requirements'!$E$7:$E$86),)</f>
        <v>Mirror Adjustment Robot (SEL1)</v>
      </c>
      <c r="E32" s="301" t="n">
        <f aca="false">IFERROR(LOOKUP(A32,'4-ToM-Axes Mapping'!$A$7:$G$95,'4-ToM-Axes Mapping'!$E$7:$E$95),)</f>
        <v>0</v>
      </c>
      <c r="F32" s="301" t="n">
        <f aca="false">IFERROR(LOOKUP(A32,'4-ToM-Axes Mapping'!$A$7:$G$95,'4-ToM-Axes Mapping'!$G$7:$G$95),)</f>
        <v>0</v>
      </c>
      <c r="G32" s="301" t="str">
        <f aca="false">IF(E32=0,"",IFERROR((LOOKUP($C$1,$AC$2:$AD$18,$AD$2:$AD$18))&amp;"-"&amp;"MCS"&amp;E32,"ERROR"))</f>
        <v/>
      </c>
      <c r="H32" s="328"/>
      <c r="I32" s="328" t="n">
        <v>12</v>
      </c>
      <c r="J32" s="301" t="str">
        <f aca="false">IFERROR(LOOKUP(A32,'1-ToM-Requirements'!$A$7:$L$86,'1-ToM-Requirements'!$L$7:$L$86),)</f>
        <v>Electrical</v>
      </c>
      <c r="K32" s="404" t="s">
        <v>729</v>
      </c>
      <c r="L32" s="301" t="str">
        <f aca="false">IFERROR(IF(LOOKUP(A32,'1-ToM-Requirements'!$A$7:$L$86,'1-ToM-Requirements'!$K$7:$K$86)="Linear","mm",IF(LOOKUP(A32,'1-ToM-Requirements'!$A$7:$L$86,'1-ToM-Requirements'!$K$7:$K$86)="Rotary","degree","")),)</f>
        <v>mm</v>
      </c>
      <c r="M32" s="404" t="str">
        <f aca="false">IF(A32=0,"",IF(LOOKUP(A32,'4-ToM-Axes Mapping'!$A$7:$AM$95,'4-ToM-Axes Mapping'!$AM$7:$AM$95)=0,"","X"))</f>
        <v>X</v>
      </c>
      <c r="N32" s="404" t="str">
        <f aca="false">IF(M32="x","c","")</f>
        <v>c</v>
      </c>
      <c r="O32" s="404"/>
      <c r="P32" s="404"/>
      <c r="Q32" s="404"/>
      <c r="R32" s="404"/>
      <c r="S32" s="406"/>
      <c r="T32" s="406"/>
      <c r="U32" s="406"/>
      <c r="V32" s="406"/>
      <c r="W32" s="406"/>
      <c r="X32" s="406"/>
      <c r="Y32" s="406"/>
    </row>
    <row r="33" customFormat="false" ht="30" hidden="false" customHeight="true" outlineLevel="0" collapsed="false">
      <c r="A33" s="325" t="n">
        <v>16</v>
      </c>
      <c r="B33" s="301" t="str">
        <f aca="false">IFERROR(LOOKUP(A33,'1-ToM-Requirements'!$A$7:$L$86,'1-ToM-Requirements'!$B$7:$B$86),)</f>
        <v>SEL1 Driver 2 / Adjust</v>
      </c>
      <c r="C33" s="301" t="str">
        <f aca="false">IFERROR(LOOKUP(A33,'1-ToM-Requirements'!$A$7:$L$86,'1-ToM-Requirements'!$C$7:$C$86),)</f>
        <v>SG1Rb:MC-RotY-02</v>
      </c>
      <c r="D33" s="301" t="str">
        <f aca="false">IFERROR(LOOKUP(A33,'1-ToM-Requirements'!$A$7:$L$86,'1-ToM-Requirements'!$E$7:$E$86),)</f>
        <v>Mirror Adjustment Robot (SEL1)</v>
      </c>
      <c r="E33" s="301" t="n">
        <f aca="false">IFERROR(LOOKUP(A33,'4-ToM-Axes Mapping'!$A$7:$G$95,'4-ToM-Axes Mapping'!$E$7:$E$95),)</f>
        <v>0</v>
      </c>
      <c r="F33" s="301" t="n">
        <f aca="false">IFERROR(LOOKUP(A33,'4-ToM-Axes Mapping'!$A$7:$G$95,'4-ToM-Axes Mapping'!$G$7:$G$95),)</f>
        <v>0</v>
      </c>
      <c r="G33" s="301" t="str">
        <f aca="false">IF(E33=0,"",IFERROR((LOOKUP($C$1,$AC$2:$AD$18,$AD$2:$AD$18))&amp;"-"&amp;"MCS"&amp;E33,"ERROR"))</f>
        <v/>
      </c>
      <c r="H33" s="328"/>
      <c r="I33" s="328" t="n">
        <v>13</v>
      </c>
      <c r="J33" s="301" t="str">
        <f aca="false">IFERROR(LOOKUP(A33,'1-ToM-Requirements'!$A$7:$L$86,'1-ToM-Requirements'!$L$7:$L$86),)</f>
        <v>Electrical</v>
      </c>
      <c r="K33" s="404" t="s">
        <v>730</v>
      </c>
      <c r="L33" s="301" t="str">
        <f aca="false">IFERROR(IF(LOOKUP(A33,'1-ToM-Requirements'!$A$7:$L$86,'1-ToM-Requirements'!$K$7:$K$86)="Linear","mm",IF(LOOKUP(A33,'1-ToM-Requirements'!$A$7:$L$86,'1-ToM-Requirements'!$K$7:$K$86)="Rotary","degree","")),)</f>
        <v>degree</v>
      </c>
      <c r="M33" s="404" t="str">
        <f aca="false">IF(A33=0,"",IF(LOOKUP(A33,'4-ToM-Axes Mapping'!$A$7:$AM$95,'4-ToM-Axes Mapping'!$AM$7:$AM$95)=0,"","X"))</f>
        <v>X</v>
      </c>
      <c r="N33" s="404" t="str">
        <f aca="false">IF(M33="x","c","")</f>
        <v>c</v>
      </c>
      <c r="O33" s="404"/>
      <c r="P33" s="404"/>
      <c r="Q33" s="404"/>
      <c r="R33" s="404"/>
      <c r="S33" s="406"/>
      <c r="T33" s="406"/>
      <c r="U33" s="406"/>
      <c r="V33" s="406"/>
      <c r="W33" s="406"/>
      <c r="X33" s="406"/>
      <c r="Y33" s="406"/>
    </row>
    <row r="34" customFormat="false" ht="30" hidden="false" customHeight="true" outlineLevel="0" collapsed="false">
      <c r="A34" s="325" t="n">
        <v>18</v>
      </c>
      <c r="B34" s="301" t="str">
        <f aca="false">IFERROR(LOOKUP(A34,'1-ToM-Requirements'!$A$7:$L$86,'1-ToM-Requirements'!$B$7:$B$86),)</f>
        <v>SEL1 Cart / Approach</v>
      </c>
      <c r="C34" s="301" t="str">
        <f aca="false">IFERROR(LOOKUP(A34,'1-ToM-Requirements'!$A$7:$L$86,'1-ToM-Requirements'!$C$7:$C$86),)</f>
        <v>SG1Ct:MC-RotZ-01</v>
      </c>
      <c r="D34" s="301" t="str">
        <f aca="false">IFERROR(LOOKUP(A34,'1-ToM-Requirements'!$A$7:$L$86,'1-ToM-Requirements'!$E$7:$E$86),)</f>
        <v>Mirror Measurement Cart (SEL1)</v>
      </c>
      <c r="E34" s="301" t="n">
        <f aca="false">IFERROR(LOOKUP(A34,'4-ToM-Axes Mapping'!$A$7:$G$95,'4-ToM-Axes Mapping'!$E$7:$E$95),)</f>
        <v>0</v>
      </c>
      <c r="F34" s="301" t="n">
        <f aca="false">IFERROR(LOOKUP(A34,'4-ToM-Axes Mapping'!$A$7:$G$95,'4-ToM-Axes Mapping'!$G$7:$G$95),)</f>
        <v>0</v>
      </c>
      <c r="G34" s="301" t="str">
        <f aca="false">IF(E34=0,"",IFERROR((LOOKUP($C$1,$AC$2:$AD$18,$AD$2:$AD$18))&amp;"-"&amp;"MCS"&amp;E34,"ERROR"))</f>
        <v/>
      </c>
      <c r="H34" s="328"/>
      <c r="I34" s="328" t="n">
        <v>14</v>
      </c>
      <c r="J34" s="301" t="str">
        <f aca="false">IFERROR(LOOKUP(A34,'1-ToM-Requirements'!$A$7:$L$86,'1-ToM-Requirements'!$L$7:$L$86),)</f>
        <v>Electrical</v>
      </c>
      <c r="K34" s="404" t="s">
        <v>731</v>
      </c>
      <c r="L34" s="301" t="str">
        <f aca="false">IFERROR(IF(LOOKUP(A34,'1-ToM-Requirements'!$A$7:$L$86,'1-ToM-Requirements'!$K$7:$K$86)="Linear","mm",IF(LOOKUP(A34,'1-ToM-Requirements'!$A$7:$L$86,'1-ToM-Requirements'!$K$7:$K$86)="Rotary","degree","")),)</f>
        <v>degree</v>
      </c>
      <c r="M34" s="404" t="str">
        <f aca="false">IF(A34=0,"",IF(LOOKUP(A34,'4-ToM-Axes Mapping'!$A$7:$AM$95,'4-ToM-Axes Mapping'!$AM$7:$AM$95)=0,"","X"))</f>
        <v>X</v>
      </c>
      <c r="N34" s="404" t="str">
        <f aca="false">IF(M34="x","c","")</f>
        <v>c</v>
      </c>
      <c r="O34" s="404"/>
      <c r="P34" s="404"/>
      <c r="Q34" s="404"/>
      <c r="R34" s="404"/>
      <c r="S34" s="406"/>
      <c r="T34" s="406"/>
      <c r="U34" s="406"/>
      <c r="V34" s="406"/>
      <c r="W34" s="406"/>
      <c r="X34" s="406"/>
      <c r="Y34" s="406"/>
    </row>
    <row r="35" customFormat="false" ht="30" hidden="false" customHeight="true" outlineLevel="0" collapsed="false">
      <c r="A35" s="325" t="n">
        <v>19</v>
      </c>
      <c r="B35" s="301" t="str">
        <f aca="false">IFERROR(LOOKUP(A35,'1-ToM-Requirements'!$A$7:$L$86,'1-ToM-Requirements'!$B$7:$B$86),)</f>
        <v>Instrument Shutter</v>
      </c>
      <c r="C35" s="301" t="str">
        <f aca="false">IFERROR(LOOKUP(A35,'1-ToM-Requirements'!$A$7:$L$86,'1-ToM-Requirements'!$C$7:$C$86),)</f>
        <v>ThSht:MC-Pne01</v>
      </c>
      <c r="D35" s="301" t="str">
        <f aca="false">IFERROR(LOOKUP(A35,'1-ToM-Requirements'!$A$7:$L$86,'1-ToM-Requirements'!$E$7:$E$86),)</f>
        <v>Thermal Shutter</v>
      </c>
      <c r="E35" s="301" t="n">
        <f aca="false">IFERROR(LOOKUP(A35,'4-ToM-Axes Mapping'!$A$7:$G$95,'4-ToM-Axes Mapping'!$E$7:$E$95),)</f>
        <v>3</v>
      </c>
      <c r="F35" s="301" t="str">
        <f aca="false">IFERROR(LOOKUP(A35,'4-ToM-Axes Mapping'!$A$7:$G$95,'4-ToM-Axes Mapping'!$G$7:$G$95),)</f>
        <v>MCU 5001b (1,9 kW)</v>
      </c>
      <c r="G35" s="301" t="str">
        <f aca="false">IF(E35=0,"",IFERROR((LOOKUP($C$1,$AC$2:$AD$18,$AD$2:$AD$18))&amp;"-"&amp;"MCS"&amp;E35,"ERROR"))</f>
        <v>ESTIA-MCS3</v>
      </c>
      <c r="H35" s="328"/>
      <c r="I35" s="328" t="n">
        <v>1</v>
      </c>
      <c r="J35" s="301" t="str">
        <f aca="false">IFERROR(LOOKUP(A35,'1-ToM-Requirements'!$A$7:$L$86,'1-ToM-Requirements'!$L$7:$L$86),)</f>
        <v>Pneumatic</v>
      </c>
      <c r="K35" s="404" t="s">
        <v>732</v>
      </c>
      <c r="L35" s="301" t="str">
        <f aca="false">IFERROR(IF(LOOKUP(A35,'1-ToM-Requirements'!$A$7:$L$86,'1-ToM-Requirements'!$K$7:$K$86)="Linear","mm",IF(LOOKUP(A35,'1-ToM-Requirements'!$A$7:$L$86,'1-ToM-Requirements'!$K$7:$K$86)="Rotary","degree","")),)</f>
        <v>mm</v>
      </c>
      <c r="M35" s="404" t="str">
        <f aca="false">IF(A35=0,"",IF(LOOKUP(A35,'4-ToM-Axes Mapping'!$A$7:$AM$95,'4-ToM-Axes Mapping'!$AM$7:$AM$95)=0,"","X"))</f>
        <v/>
      </c>
      <c r="N35" s="404" t="str">
        <f aca="false">IF(M35="x","c","")</f>
        <v/>
      </c>
      <c r="O35" s="404"/>
      <c r="P35" s="404"/>
      <c r="Q35" s="404"/>
      <c r="R35" s="404"/>
      <c r="S35" s="406"/>
      <c r="T35" s="406"/>
      <c r="U35" s="406"/>
      <c r="V35" s="406"/>
      <c r="W35" s="406"/>
      <c r="X35" s="406"/>
      <c r="Y35" s="406"/>
    </row>
    <row r="36" customFormat="false" ht="30" hidden="false" customHeight="true" outlineLevel="0" collapsed="false">
      <c r="A36" s="325"/>
      <c r="B36" s="301" t="s">
        <v>733</v>
      </c>
      <c r="C36" s="301" t="n">
        <f aca="false">IFERROR(LOOKUP(A36,'1-ToM-Requirements'!$A$7:$L$86,'1-ToM-Requirements'!$B$7:$B$86),)</f>
        <v>0</v>
      </c>
      <c r="D36" s="301" t="n">
        <f aca="false">IFERROR(LOOKUP(A36,'1-ToM-Requirements'!$A$7:$L$86,'1-ToM-Requirements'!$B$7:$B$86),)</f>
        <v>0</v>
      </c>
      <c r="E36" s="301" t="n">
        <f aca="false">IFERROR(LOOKUP(A36,'4-ToM-Axes Mapping'!$A$7:$G$95,'4-ToM-Axes Mapping'!$E$7:$E$95),)</f>
        <v>0</v>
      </c>
      <c r="F36" s="301" t="n">
        <f aca="false">IFERROR(LOOKUP(A36,'4-ToM-Axes Mapping'!$A$7:$G$95,'4-ToM-Axes Mapping'!$G$7:$G$95),)</f>
        <v>0</v>
      </c>
      <c r="G36" s="301" t="str">
        <f aca="false">IF(E36=0,"",IFERROR((LOOKUP($C$1,$AC$2:$AD$18,$AD$2:$AD$18))&amp;"-"&amp;"MCS"&amp;E36,"ERROR"))</f>
        <v/>
      </c>
      <c r="H36" s="328"/>
      <c r="I36" s="328" t="n">
        <v>2</v>
      </c>
      <c r="J36" s="301" t="s">
        <v>99</v>
      </c>
      <c r="K36" s="404" t="s">
        <v>734</v>
      </c>
      <c r="L36" s="301" t="n">
        <f aca="false">IFERROR(IF(LOOKUP(A36,'1-ToM-Requirements'!$A$7:$L$86,'1-ToM-Requirements'!$K$7:$K$86)="Linear","mm",IF(LOOKUP(A36,'1-ToM-Requirements'!$A$7:$L$86,'1-ToM-Requirements'!$K$7:$K$86)="Rotary","degree","")),)</f>
        <v>0</v>
      </c>
      <c r="M36" s="404" t="str">
        <f aca="false">IF(A36=0,"",IF(LOOKUP(A36,'4-ToM-Axes Mapping'!$A$7:$AM$95,'4-ToM-Axes Mapping'!$AM$7:$AM$95)=0,"","X"))</f>
        <v/>
      </c>
      <c r="N36" s="404" t="str">
        <f aca="false">IF(M36="x","c","")</f>
        <v/>
      </c>
      <c r="O36" s="404"/>
      <c r="P36" s="404"/>
      <c r="Q36" s="404"/>
      <c r="R36" s="404"/>
      <c r="S36" s="406"/>
      <c r="T36" s="406"/>
      <c r="U36" s="406"/>
      <c r="V36" s="406"/>
      <c r="W36" s="406"/>
      <c r="X36" s="406"/>
      <c r="Y36" s="406"/>
    </row>
    <row r="37" customFormat="false" ht="30" hidden="false" customHeight="true" outlineLevel="0" collapsed="false">
      <c r="A37" s="325"/>
      <c r="B37" s="301" t="s">
        <v>735</v>
      </c>
      <c r="C37" s="301" t="n">
        <f aca="false">IFERROR(LOOKUP(A37,'1-ToM-Requirements'!$A$7:$L$86,'1-ToM-Requirements'!$B$7:$B$86),)</f>
        <v>0</v>
      </c>
      <c r="D37" s="301" t="n">
        <f aca="false">IFERROR(LOOKUP(A37,'1-ToM-Requirements'!$A$7:$L$86,'1-ToM-Requirements'!$B$7:$B$86),)</f>
        <v>0</v>
      </c>
      <c r="E37" s="301" t="n">
        <f aca="false">IFERROR(LOOKUP(A37,'4-ToM-Axes Mapping'!$A$7:$G$95,'4-ToM-Axes Mapping'!$E$7:$E$95),)</f>
        <v>0</v>
      </c>
      <c r="F37" s="301" t="n">
        <f aca="false">IFERROR(LOOKUP(A37,'4-ToM-Axes Mapping'!$A$7:$G$95,'4-ToM-Axes Mapping'!$G$7:$G$95),)</f>
        <v>0</v>
      </c>
      <c r="G37" s="301" t="str">
        <f aca="false">IF(E37=0,"",IFERROR((LOOKUP($C$1,$AC$2:$AD$18,$AD$2:$AD$18))&amp;"-"&amp;"MCS"&amp;E37,"ERROR"))</f>
        <v/>
      </c>
      <c r="H37" s="328"/>
      <c r="I37" s="328" t="n">
        <v>3</v>
      </c>
      <c r="J37" s="301" t="s">
        <v>99</v>
      </c>
      <c r="K37" s="404" t="s">
        <v>736</v>
      </c>
      <c r="L37" s="301" t="n">
        <f aca="false">IFERROR(IF(LOOKUP(A37,'1-ToM-Requirements'!$A$7:$L$86,'1-ToM-Requirements'!$K$7:$K$86)="Linear","mm",IF(LOOKUP(A37,'1-ToM-Requirements'!$A$7:$L$86,'1-ToM-Requirements'!$K$7:$K$86)="Rotary","degree","")),)</f>
        <v>0</v>
      </c>
      <c r="M37" s="404" t="str">
        <f aca="false">IF(A37=0,"",IF(LOOKUP(A37,'4-ToM-Axes Mapping'!$A$7:$AM$95,'4-ToM-Axes Mapping'!$AM$7:$AM$95)=0,"","X"))</f>
        <v/>
      </c>
      <c r="N37" s="404" t="str">
        <f aca="false">IF(M37="x","c","")</f>
        <v/>
      </c>
      <c r="O37" s="404"/>
      <c r="P37" s="404"/>
      <c r="Q37" s="404"/>
      <c r="R37" s="404"/>
      <c r="S37" s="406"/>
      <c r="T37" s="406"/>
      <c r="U37" s="406"/>
      <c r="V37" s="406"/>
      <c r="W37" s="406"/>
      <c r="X37" s="406"/>
      <c r="Y37" s="406"/>
    </row>
    <row r="38" customFormat="false" ht="30" hidden="false" customHeight="true" outlineLevel="0" collapsed="false">
      <c r="A38" s="325" t="n">
        <v>20</v>
      </c>
      <c r="B38" s="301" t="str">
        <f aca="false">IFERROR(LOOKUP(A38,'1-ToM-Requirements'!$A$7:$L$86,'1-ToM-Requirements'!$B$7:$B$86),)</f>
        <v>Middle Focus In-Beam Changer</v>
      </c>
      <c r="C38" s="301" t="str">
        <f aca="false">IFERROR(LOOKUP(A38,'1-ToM-Requirements'!$A$7:$L$86,'1-ToM-Requirements'!$C$7:$C$86),)</f>
        <v>Chg:MC-RotX01</v>
      </c>
      <c r="D38" s="301" t="str">
        <f aca="false">IFERROR(LOOKUP(A38,'1-ToM-Requirements'!$A$7:$L$86,'1-ToM-Requirements'!$E$7:$E$86),)</f>
        <v>Rotary In-Beam Element Changer (MF)</v>
      </c>
      <c r="E38" s="301" t="n">
        <f aca="false">IFERROR(LOOKUP(A38,'4-ToM-Axes Mapping'!$A$7:$G$95,'4-ToM-Axes Mapping'!$E$7:$E$95),)</f>
        <v>0</v>
      </c>
      <c r="F38" s="301" t="n">
        <f aca="false">IFERROR(LOOKUP(A38,'4-ToM-Axes Mapping'!$A$7:$G$95,'4-ToM-Axes Mapping'!$G$7:$G$95),)</f>
        <v>0</v>
      </c>
      <c r="G38" s="301" t="str">
        <f aca="false">IF(E38=0,"",IFERROR((LOOKUP($C$1,$AC$2:$AD$18,$AD$2:$AD$18))&amp;"-"&amp;"MCS"&amp;E38,"ERROR"))</f>
        <v/>
      </c>
      <c r="H38" s="328"/>
      <c r="I38" s="328" t="n">
        <v>1</v>
      </c>
      <c r="J38" s="301" t="str">
        <f aca="false">IFERROR(LOOKUP(A38,'1-ToM-Requirements'!$A$7:$L$86,'1-ToM-Requirements'!$L$7:$L$86),)</f>
        <v>Electrical</v>
      </c>
      <c r="K38" s="404" t="s">
        <v>737</v>
      </c>
      <c r="L38" s="301" t="str">
        <f aca="false">IFERROR(IF(LOOKUP(A38,'1-ToM-Requirements'!$A$7:$L$86,'1-ToM-Requirements'!$K$7:$K$86)="Linear","mm",IF(LOOKUP(A38,'1-ToM-Requirements'!$A$7:$L$86,'1-ToM-Requirements'!$K$7:$K$86)="Rotary","degree","")),)</f>
        <v>degree</v>
      </c>
      <c r="M38" s="404" t="str">
        <f aca="false">IF(A38=0,"",IF(LOOKUP(A38,'4-ToM-Axes Mapping'!$A$7:$AM$95,'4-ToM-Axes Mapping'!$AM$7:$AM$95)=0,"","X"))</f>
        <v>X</v>
      </c>
      <c r="N38" s="404" t="str">
        <f aca="false">IF(M38="x","c","")</f>
        <v>c</v>
      </c>
      <c r="O38" s="404"/>
      <c r="P38" s="404"/>
      <c r="Q38" s="404"/>
      <c r="R38" s="404"/>
      <c r="S38" s="406"/>
      <c r="T38" s="406"/>
      <c r="U38" s="406"/>
      <c r="V38" s="406"/>
      <c r="W38" s="406"/>
      <c r="X38" s="406"/>
      <c r="Y38" s="406"/>
    </row>
    <row r="39" customFormat="false" ht="30" hidden="false" customHeight="true" outlineLevel="0" collapsed="false">
      <c r="A39" s="325" t="n">
        <v>21</v>
      </c>
      <c r="B39" s="301" t="str">
        <f aca="false">IFERROR(LOOKUP(A39,'1-ToM-Requirements'!$A$7:$L$86,'1-ToM-Requirements'!$B$7:$B$86),)</f>
        <v>Middle Focus / Horizontal Adjust.</v>
      </c>
      <c r="C39" s="301" t="str">
        <f aca="false">IFERROR(LOOKUP(A39,'1-ToM-Requirements'!$A$7:$L$86,'1-ToM-Requirements'!$C$7:$C$86),)</f>
        <v>Chg:MC-LinY01</v>
      </c>
      <c r="D39" s="301" t="str">
        <f aca="false">IFERROR(LOOKUP(A39,'1-ToM-Requirements'!$A$7:$L$86,'1-ToM-Requirements'!$E$7:$E$86),)</f>
        <v>Alignment for Rotary in-beam changer (MF)</v>
      </c>
      <c r="E39" s="301" t="n">
        <f aca="false">IFERROR(LOOKUP(A39,'4-ToM-Axes Mapping'!$A$7:$G$95,'4-ToM-Axes Mapping'!$E$7:$E$95),)</f>
        <v>0</v>
      </c>
      <c r="F39" s="301" t="n">
        <f aca="false">IFERROR(LOOKUP(A39,'4-ToM-Axes Mapping'!$A$7:$G$95,'4-ToM-Axes Mapping'!$G$7:$G$95),)</f>
        <v>0</v>
      </c>
      <c r="G39" s="301" t="str">
        <f aca="false">IF(E39=0,"",IFERROR((LOOKUP($C$1,$AC$2:$AD$18,$AD$2:$AD$18))&amp;"-"&amp;"MCS"&amp;E39,"ERROR"))</f>
        <v/>
      </c>
      <c r="H39" s="328"/>
      <c r="I39" s="328" t="n">
        <v>2</v>
      </c>
      <c r="J39" s="301" t="str">
        <f aca="false">IFERROR(LOOKUP(A39,'1-ToM-Requirements'!$A$7:$L$86,'1-ToM-Requirements'!$L$7:$L$86),)</f>
        <v>Electrical</v>
      </c>
      <c r="K39" s="404" t="s">
        <v>738</v>
      </c>
      <c r="L39" s="301" t="str">
        <f aca="false">IFERROR(IF(LOOKUP(A39,'1-ToM-Requirements'!$A$7:$L$86,'1-ToM-Requirements'!$K$7:$K$86)="Linear","mm",IF(LOOKUP(A39,'1-ToM-Requirements'!$A$7:$L$86,'1-ToM-Requirements'!$K$7:$K$86)="Rotary","degree","")),)</f>
        <v>mm</v>
      </c>
      <c r="M39" s="404" t="str">
        <f aca="false">IF(A39=0,"",IF(LOOKUP(A39,'4-ToM-Axes Mapping'!$A$7:$AM$95,'4-ToM-Axes Mapping'!$AM$7:$AM$95)=0,"","X"))</f>
        <v/>
      </c>
      <c r="N39" s="404" t="str">
        <f aca="false">IF(M39="x","c","")</f>
        <v/>
      </c>
      <c r="O39" s="404"/>
      <c r="P39" s="404"/>
      <c r="Q39" s="404"/>
      <c r="R39" s="404"/>
      <c r="S39" s="406"/>
      <c r="T39" s="406"/>
      <c r="U39" s="406"/>
      <c r="V39" s="406"/>
      <c r="W39" s="406"/>
      <c r="X39" s="406"/>
      <c r="Y39" s="406"/>
    </row>
    <row r="40" customFormat="false" ht="30" hidden="false" customHeight="true" outlineLevel="0" collapsed="false">
      <c r="A40" s="325" t="n">
        <v>22</v>
      </c>
      <c r="B40" s="301" t="str">
        <f aca="false">IFERROR(LOOKUP(A40,'1-ToM-Requirements'!$A$7:$L$86,'1-ToM-Requirements'!$B$7:$B$86),)</f>
        <v>Middle Focus / Vertical Adjust.</v>
      </c>
      <c r="C40" s="301" t="str">
        <f aca="false">IFERROR(LOOKUP(A40,'1-ToM-Requirements'!$A$7:$L$86,'1-ToM-Requirements'!$C$7:$C$86),)</f>
        <v>Chg:MC-LinZ01</v>
      </c>
      <c r="D40" s="301" t="str">
        <f aca="false">IFERROR(LOOKUP(A40,'1-ToM-Requirements'!$A$7:$L$86,'1-ToM-Requirements'!$E$7:$E$86),)</f>
        <v>Alignment for Rotary in-beam changer (MF)</v>
      </c>
      <c r="E40" s="301" t="n">
        <f aca="false">IFERROR(LOOKUP(A40,'4-ToM-Axes Mapping'!$A$7:$G$95,'4-ToM-Axes Mapping'!$E$7:$E$95),)</f>
        <v>0</v>
      </c>
      <c r="F40" s="301" t="n">
        <f aca="false">IFERROR(LOOKUP(A40,'4-ToM-Axes Mapping'!$A$7:$G$95,'4-ToM-Axes Mapping'!$G$7:$G$95),)</f>
        <v>0</v>
      </c>
      <c r="G40" s="301" t="str">
        <f aca="false">IF(E40=0,"",IFERROR((LOOKUP($C$1,$AC$2:$AD$18,$AD$2:$AD$18))&amp;"-"&amp;"MCS"&amp;E40,"ERROR"))</f>
        <v/>
      </c>
      <c r="H40" s="328"/>
      <c r="I40" s="328" t="n">
        <v>3</v>
      </c>
      <c r="J40" s="301" t="str">
        <f aca="false">IFERROR(LOOKUP(A40,'1-ToM-Requirements'!$A$7:$L$86,'1-ToM-Requirements'!$L$7:$L$86),)</f>
        <v>Electrical</v>
      </c>
      <c r="K40" s="404" t="s">
        <v>739</v>
      </c>
      <c r="L40" s="301" t="str">
        <f aca="false">IFERROR(IF(LOOKUP(A40,'1-ToM-Requirements'!$A$7:$L$86,'1-ToM-Requirements'!$K$7:$K$86)="Linear","mm",IF(LOOKUP(A40,'1-ToM-Requirements'!$A$7:$L$86,'1-ToM-Requirements'!$K$7:$K$86)="Rotary","degree","")),)</f>
        <v>mm</v>
      </c>
      <c r="M40" s="404" t="str">
        <f aca="false">IF(A40=0,"",IF(LOOKUP(A40,'4-ToM-Axes Mapping'!$A$7:$AM$95,'4-ToM-Axes Mapping'!$AM$7:$AM$95)=0,"","X"))</f>
        <v/>
      </c>
      <c r="N40" s="404" t="str">
        <f aca="false">IF(M40="x","c","")</f>
        <v/>
      </c>
      <c r="O40" s="404"/>
      <c r="P40" s="404"/>
      <c r="Q40" s="404"/>
      <c r="R40" s="404"/>
      <c r="S40" s="406"/>
      <c r="T40" s="406"/>
      <c r="U40" s="406"/>
      <c r="V40" s="406"/>
      <c r="W40" s="406"/>
      <c r="X40" s="406"/>
      <c r="Y40" s="406"/>
    </row>
    <row r="41" customFormat="false" ht="30" hidden="false" customHeight="true" outlineLevel="0" collapsed="false">
      <c r="A41" s="325" t="n">
        <v>23</v>
      </c>
      <c r="B41" s="301" t="str">
        <f aca="false">IFERROR(LOOKUP(A41,'1-ToM-Requirements'!$A$7:$L$86,'1-ToM-Requirements'!$B$7:$B$86),)</f>
        <v>Polarizer In-Beam Changer</v>
      </c>
      <c r="C41" s="301" t="str">
        <f aca="false">IFERROR(LOOKUP(A41,'1-ToM-Requirements'!$A$7:$L$86,'1-ToM-Requirements'!$C$7:$C$86),)</f>
        <v>PolChg:MC-LinY01</v>
      </c>
      <c r="D41" s="301" t="str">
        <f aca="false">IFERROR(LOOKUP(A41,'1-ToM-Requirements'!$A$7:$L$86,'1-ToM-Requirements'!$E$7:$E$86),)</f>
        <v>Linear In-Beam Element Changer (POL)</v>
      </c>
      <c r="E41" s="301" t="n">
        <f aca="false">IFERROR(LOOKUP(A41,'4-ToM-Axes Mapping'!$A$7:$G$95,'4-ToM-Axes Mapping'!$E$7:$E$95),)</f>
        <v>0</v>
      </c>
      <c r="F41" s="301" t="n">
        <f aca="false">IFERROR(LOOKUP(A41,'4-ToM-Axes Mapping'!$A$7:$G$95,'4-ToM-Axes Mapping'!$G$7:$G$95),)</f>
        <v>0</v>
      </c>
      <c r="G41" s="301" t="str">
        <f aca="false">IF(E41=0,"",IFERROR((LOOKUP($C$1,$AC$2:$AD$18,$AD$2:$AD$18))&amp;"-"&amp;"MCS"&amp;E41,"ERROR"))</f>
        <v/>
      </c>
      <c r="H41" s="328"/>
      <c r="I41" s="328" t="n">
        <v>4</v>
      </c>
      <c r="J41" s="301" t="str">
        <f aca="false">IFERROR(LOOKUP(A41,'1-ToM-Requirements'!$A$7:$L$86,'1-ToM-Requirements'!$L$7:$L$86),)</f>
        <v>Electrical</v>
      </c>
      <c r="K41" s="404" t="s">
        <v>740</v>
      </c>
      <c r="L41" s="301" t="str">
        <f aca="false">IFERROR(IF(LOOKUP(A41,'1-ToM-Requirements'!$A$7:$L$86,'1-ToM-Requirements'!$K$7:$K$86)="Linear","mm",IF(LOOKUP(A41,'1-ToM-Requirements'!$A$7:$L$86,'1-ToM-Requirements'!$K$7:$K$86)="Rotary","degree","")),)</f>
        <v>mm</v>
      </c>
      <c r="M41" s="404" t="str">
        <f aca="false">IF(A41=0,"",IF(LOOKUP(A41,'4-ToM-Axes Mapping'!$A$7:$AM$95,'4-ToM-Axes Mapping'!$AM$7:$AM$95)=0,"","X"))</f>
        <v>X</v>
      </c>
      <c r="N41" s="404" t="str">
        <f aca="false">IF(M41="x","c","")</f>
        <v>c</v>
      </c>
      <c r="O41" s="404"/>
      <c r="P41" s="404"/>
      <c r="Q41" s="404"/>
      <c r="R41" s="404"/>
      <c r="S41" s="406"/>
      <c r="T41" s="406"/>
      <c r="U41" s="406"/>
      <c r="V41" s="406"/>
      <c r="W41" s="406"/>
      <c r="X41" s="406"/>
      <c r="Y41" s="406"/>
    </row>
    <row r="42" customFormat="false" ht="49.5" hidden="false" customHeight="true" outlineLevel="0" collapsed="false">
      <c r="A42" s="325" t="n">
        <v>24</v>
      </c>
      <c r="B42" s="301" t="str">
        <f aca="false">IFERROR(LOOKUP(A42,'1-ToM-Requirements'!$A$7:$L$86,'1-ToM-Requirements'!$B$7:$B$86),)</f>
        <v>Polarizer Angular Adjustment</v>
      </c>
      <c r="C42" s="301" t="str">
        <f aca="false">IFERROR(LOOKUP(A42,'1-ToM-Requirements'!$A$7:$L$86,'1-ToM-Requirements'!$C$7:$C$86),)</f>
        <v>PolChg:MC-RotZ01</v>
      </c>
      <c r="D42" s="301" t="str">
        <f aca="false">IFERROR(LOOKUP(A42,'1-ToM-Requirements'!$A$7:$L$86,'1-ToM-Requirements'!$E$7:$E$86),)</f>
        <v>Linear In-Beam Element Changer (POL)</v>
      </c>
      <c r="E42" s="301" t="n">
        <f aca="false">IFERROR(LOOKUP(A42,'4-ToM-Axes Mapping'!$A$7:$G$95,'4-ToM-Axes Mapping'!$E$7:$E$95),)</f>
        <v>0</v>
      </c>
      <c r="F42" s="301" t="n">
        <f aca="false">IFERROR(LOOKUP(A42,'4-ToM-Axes Mapping'!$A$7:$G$95,'4-ToM-Axes Mapping'!$G$7:$G$95),)</f>
        <v>0</v>
      </c>
      <c r="G42" s="301" t="str">
        <f aca="false">IF(E42=0,"",IFERROR((LOOKUP($C$1,$AC$2:$AD$18,$AD$2:$AD$18))&amp;"-"&amp;"MCS"&amp;E42,"ERROR"))</f>
        <v/>
      </c>
      <c r="H42" s="328"/>
      <c r="I42" s="328" t="n">
        <v>5</v>
      </c>
      <c r="J42" s="301" t="str">
        <f aca="false">IFERROR(LOOKUP(A42,'1-ToM-Requirements'!$A$7:$L$86,'1-ToM-Requirements'!$L$7:$L$86),)</f>
        <v>Electrical</v>
      </c>
      <c r="K42" s="404" t="s">
        <v>741</v>
      </c>
      <c r="L42" s="301" t="str">
        <f aca="false">IFERROR(IF(LOOKUP(A42,'1-ToM-Requirements'!$A$7:$L$86,'1-ToM-Requirements'!$K$7:$K$86)="Linear","mm",IF(LOOKUP(A42,'1-ToM-Requirements'!$A$7:$L$86,'1-ToM-Requirements'!$K$7:$K$86)="Rotary","degree","")),)</f>
        <v>degree</v>
      </c>
      <c r="M42" s="404" t="str">
        <f aca="false">IF(A42=0,"",IF(LOOKUP(A42,'4-ToM-Axes Mapping'!$A$7:$AM$95,'4-ToM-Axes Mapping'!$AM$7:$AM$95)=0,"","X"))</f>
        <v>X</v>
      </c>
      <c r="N42" s="404" t="str">
        <f aca="false">IF(M42="x","c","")</f>
        <v>c</v>
      </c>
      <c r="O42" s="404"/>
      <c r="P42" s="404"/>
      <c r="Q42" s="404"/>
      <c r="R42" s="404"/>
      <c r="S42" s="406"/>
      <c r="T42" s="406"/>
      <c r="U42" s="406"/>
      <c r="V42" s="406"/>
      <c r="W42" s="406"/>
      <c r="X42" s="406"/>
      <c r="Y42" s="406"/>
    </row>
    <row r="43" customFormat="false" ht="30" hidden="false" customHeight="true" outlineLevel="0" collapsed="false">
      <c r="A43" s="325"/>
      <c r="B43" s="301" t="s">
        <v>621</v>
      </c>
      <c r="C43" s="301" t="n">
        <f aca="false">IFERROR(LOOKUP(A43,'1-ToM-Requirements'!$A$7:$L$86,'1-ToM-Requirements'!$B$7:$B$86),)</f>
        <v>0</v>
      </c>
      <c r="D43" s="301" t="n">
        <f aca="false">IFERROR(LOOKUP(A43,'1-ToM-Requirements'!$A$7:$L$86,'1-ToM-Requirements'!$B$7:$B$86),)</f>
        <v>0</v>
      </c>
      <c r="E43" s="301" t="n">
        <f aca="false">IFERROR(LOOKUP(A43,'4-ToM-Axes Mapping'!$A$7:$G$95,'4-ToM-Axes Mapping'!$E$7:$E$95),)</f>
        <v>0</v>
      </c>
      <c r="F43" s="301" t="n">
        <f aca="false">IFERROR(LOOKUP(A43,'4-ToM-Axes Mapping'!$A$7:$G$95,'4-ToM-Axes Mapping'!$G$7:$G$95),)</f>
        <v>0</v>
      </c>
      <c r="G43" s="301" t="str">
        <f aca="false">IF(E43=0,"",IFERROR((LOOKUP($C$1,$AC$2:$AD$18,$AD$2:$AD$18))&amp;"-"&amp;"MCS"&amp;E43,"ERROR"))</f>
        <v/>
      </c>
      <c r="H43" s="328"/>
      <c r="I43" s="328" t="n">
        <v>6</v>
      </c>
      <c r="J43" s="301" t="s">
        <v>89</v>
      </c>
      <c r="K43" s="404" t="s">
        <v>742</v>
      </c>
      <c r="L43" s="301" t="s">
        <v>684</v>
      </c>
      <c r="M43" s="404" t="str">
        <f aca="false">IF(A43=0,"",IF(LOOKUP(A43,'4-ToM-Axes Mapping'!$A$7:$AM$95,'4-ToM-Axes Mapping'!$AM$7:$AM$95)=0,"","X"))</f>
        <v/>
      </c>
      <c r="N43" s="404" t="str">
        <f aca="false">IF(M43="x","c","")</f>
        <v/>
      </c>
      <c r="O43" s="404"/>
      <c r="P43" s="404"/>
      <c r="Q43" s="404"/>
      <c r="R43" s="404"/>
      <c r="S43" s="406"/>
      <c r="T43" s="406"/>
      <c r="U43" s="406"/>
      <c r="V43" s="406"/>
      <c r="W43" s="406"/>
      <c r="X43" s="406"/>
      <c r="Y43" s="406"/>
    </row>
    <row r="44" customFormat="false" ht="30" hidden="false" customHeight="true" outlineLevel="0" collapsed="false">
      <c r="A44" s="325"/>
      <c r="B44" s="301" t="s">
        <v>621</v>
      </c>
      <c r="C44" s="301" t="n">
        <f aca="false">IFERROR(LOOKUP(A44,'1-ToM-Requirements'!$A$7:$L$86,'1-ToM-Requirements'!$B$7:$B$86),)</f>
        <v>0</v>
      </c>
      <c r="D44" s="301" t="n">
        <f aca="false">IFERROR(LOOKUP(A44,'1-ToM-Requirements'!$A$7:$L$86,'1-ToM-Requirements'!$B$7:$B$86),)</f>
        <v>0</v>
      </c>
      <c r="E44" s="301" t="n">
        <f aca="false">IFERROR(LOOKUP(A44,'4-ToM-Axes Mapping'!$A$7:$G$95,'4-ToM-Axes Mapping'!$E$7:$E$95),)</f>
        <v>0</v>
      </c>
      <c r="F44" s="301" t="n">
        <f aca="false">IFERROR(LOOKUP(A44,'4-ToM-Axes Mapping'!$A$7:$G$95,'4-ToM-Axes Mapping'!$G$7:$G$95),)</f>
        <v>0</v>
      </c>
      <c r="G44" s="301" t="str">
        <f aca="false">IF(E44=0,"",IFERROR((LOOKUP($C$1,$AC$2:$AD$18,$AD$2:$AD$18))&amp;"-"&amp;"MCS"&amp;E44,"ERROR"))</f>
        <v/>
      </c>
      <c r="H44" s="328"/>
      <c r="I44" s="328" t="n">
        <v>7</v>
      </c>
      <c r="J44" s="301" t="s">
        <v>89</v>
      </c>
      <c r="K44" s="404" t="s">
        <v>743</v>
      </c>
      <c r="L44" s="301" t="s">
        <v>684</v>
      </c>
      <c r="M44" s="404" t="str">
        <f aca="false">IF(A44=0,"",IF(LOOKUP(A44,'4-ToM-Axes Mapping'!$A$7:$AM$95,'4-ToM-Axes Mapping'!$AM$7:$AM$95)=0,"","X"))</f>
        <v/>
      </c>
      <c r="N44" s="404" t="str">
        <f aca="false">IF(M44="x","c","")</f>
        <v/>
      </c>
      <c r="O44" s="404"/>
      <c r="P44" s="404"/>
      <c r="Q44" s="404"/>
      <c r="R44" s="404"/>
      <c r="S44" s="406"/>
      <c r="T44" s="406"/>
      <c r="U44" s="406"/>
      <c r="V44" s="406"/>
      <c r="W44" s="406"/>
      <c r="X44" s="406"/>
      <c r="Y44" s="406"/>
    </row>
    <row r="45" customFormat="false" ht="30" hidden="false" customHeight="true" outlineLevel="0" collapsed="false">
      <c r="A45" s="325"/>
      <c r="B45" s="301" t="s">
        <v>621</v>
      </c>
      <c r="C45" s="301" t="n">
        <f aca="false">IFERROR(LOOKUP(A45,'1-ToM-Requirements'!$A$7:$L$86,'1-ToM-Requirements'!$B$7:$B$86),)</f>
        <v>0</v>
      </c>
      <c r="D45" s="301" t="n">
        <f aca="false">IFERROR(LOOKUP(A45,'1-ToM-Requirements'!$A$7:$L$86,'1-ToM-Requirements'!$B$7:$B$86),)</f>
        <v>0</v>
      </c>
      <c r="E45" s="301" t="n">
        <f aca="false">IFERROR(LOOKUP(A45,'4-ToM-Axes Mapping'!$A$7:$G$95,'4-ToM-Axes Mapping'!$E$7:$E$95),)</f>
        <v>0</v>
      </c>
      <c r="F45" s="301" t="n">
        <f aca="false">IFERROR(LOOKUP(A45,'4-ToM-Axes Mapping'!$A$7:$G$95,'4-ToM-Axes Mapping'!$G$7:$G$95),)</f>
        <v>0</v>
      </c>
      <c r="G45" s="301" t="str">
        <f aca="false">IF(E45=0,"",IFERROR((LOOKUP($C$1,$AC$2:$AD$18,$AD$2:$AD$18))&amp;"-"&amp;"MCS"&amp;E45,"ERROR"))</f>
        <v/>
      </c>
      <c r="H45" s="328"/>
      <c r="I45" s="328" t="n">
        <v>8</v>
      </c>
      <c r="J45" s="301" t="s">
        <v>89</v>
      </c>
      <c r="K45" s="404" t="s">
        <v>744</v>
      </c>
      <c r="L45" s="301" t="s">
        <v>684</v>
      </c>
      <c r="M45" s="404" t="str">
        <f aca="false">IF(A45=0,"",IF(LOOKUP(A45,'4-ToM-Axes Mapping'!$A$7:$AM$95,'4-ToM-Axes Mapping'!$AM$7:$AM$95)=0,"","X"))</f>
        <v/>
      </c>
      <c r="N45" s="404" t="str">
        <f aca="false">IF(M45="x","c","")</f>
        <v/>
      </c>
      <c r="O45" s="404"/>
      <c r="P45" s="404"/>
      <c r="Q45" s="404"/>
      <c r="R45" s="404"/>
      <c r="S45" s="406"/>
      <c r="T45" s="406"/>
      <c r="U45" s="406"/>
      <c r="V45" s="406"/>
      <c r="W45" s="406"/>
      <c r="X45" s="406"/>
      <c r="Y45" s="406"/>
    </row>
    <row r="46" customFormat="false" ht="30" hidden="false" customHeight="true" outlineLevel="0" collapsed="false">
      <c r="A46" s="325"/>
      <c r="B46" s="325" t="s">
        <v>601</v>
      </c>
      <c r="C46" s="325" t="s">
        <v>624</v>
      </c>
      <c r="D46" s="325" t="s">
        <v>603</v>
      </c>
      <c r="E46" s="301" t="n">
        <f aca="false">IFERROR(LOOKUP(A46,'4-ToM-Axes Mapping'!$A$7:$G$95,'4-ToM-Axes Mapping'!$E$7:$E$95),)</f>
        <v>0</v>
      </c>
      <c r="F46" s="301" t="n">
        <f aca="false">IFERROR(LOOKUP(A46,'4-ToM-Axes Mapping'!$A$7:$G$95,'4-ToM-Axes Mapping'!$G$7:$G$95),)</f>
        <v>0</v>
      </c>
      <c r="G46" s="301" t="str">
        <f aca="false">IF(E46=0,"",IFERROR((LOOKUP($C$1,$AC$2:$AD$18,$AD$2:$AD$18))&amp;"-"&amp;"MCS"&amp;E46,"ERROR"))</f>
        <v/>
      </c>
      <c r="H46" s="328"/>
      <c r="I46" s="328" t="n">
        <v>1</v>
      </c>
      <c r="J46" s="301" t="n">
        <f aca="false">IFERROR(LOOKUP(A46,'1-ToM-Requirements'!$A$7:$L$86,'1-ToM-Requirements'!$L$7:$L$86),)</f>
        <v>0</v>
      </c>
      <c r="K46" s="404" t="s">
        <v>745</v>
      </c>
      <c r="L46" s="301" t="n">
        <f aca="false">IFERROR(IF(LOOKUP(A46,'1-ToM-Requirements'!$A$7:$L$86,'1-ToM-Requirements'!$K$7:$K$86)="Linear","mm",IF(LOOKUP(A46,'1-ToM-Requirements'!$A$7:$L$86,'1-ToM-Requirements'!$K$7:$K$86)="Rotary","degree","")),)</f>
        <v>0</v>
      </c>
      <c r="M46" s="404" t="s">
        <v>87</v>
      </c>
      <c r="N46" s="404" t="str">
        <f aca="false">IF(M46="x","c","")</f>
        <v>c</v>
      </c>
      <c r="O46" s="404"/>
      <c r="P46" s="404"/>
      <c r="Q46" s="404"/>
      <c r="R46" s="404"/>
      <c r="S46" s="406"/>
      <c r="T46" s="406"/>
      <c r="U46" s="406"/>
      <c r="V46" s="406"/>
      <c r="W46" s="406"/>
      <c r="X46" s="406"/>
      <c r="Y46" s="406"/>
    </row>
    <row r="47" customFormat="false" ht="30" hidden="false" customHeight="true" outlineLevel="0" collapsed="false">
      <c r="A47" s="325"/>
      <c r="B47" s="325" t="s">
        <v>606</v>
      </c>
      <c r="C47" s="325" t="s">
        <v>625</v>
      </c>
      <c r="D47" s="325" t="s">
        <v>608</v>
      </c>
      <c r="E47" s="301" t="n">
        <f aca="false">IFERROR(LOOKUP(A47,'4-ToM-Axes Mapping'!$A$7:$G$95,'4-ToM-Axes Mapping'!$E$7:$E$95),)</f>
        <v>0</v>
      </c>
      <c r="F47" s="301" t="n">
        <f aca="false">IFERROR(LOOKUP(A47,'4-ToM-Axes Mapping'!$A$7:$G$95,'4-ToM-Axes Mapping'!$G$7:$G$95),)</f>
        <v>0</v>
      </c>
      <c r="G47" s="301" t="str">
        <f aca="false">IF(E47=0,"",IFERROR((LOOKUP($C$1,$AC$2:$AD$18,$AD$2:$AD$18))&amp;"-"&amp;"MCS"&amp;E47,"ERROR"))</f>
        <v/>
      </c>
      <c r="H47" s="328"/>
      <c r="I47" s="328" t="n">
        <v>2</v>
      </c>
      <c r="J47" s="301" t="n">
        <f aca="false">IFERROR(LOOKUP(A47,'1-ToM-Requirements'!$A$7:$L$86,'1-ToM-Requirements'!$L$7:$L$86),)</f>
        <v>0</v>
      </c>
      <c r="K47" s="404" t="s">
        <v>746</v>
      </c>
      <c r="L47" s="301" t="n">
        <f aca="false">IFERROR(IF(LOOKUP(A47,'1-ToM-Requirements'!$A$7:$L$86,'1-ToM-Requirements'!$K$7:$K$86)="Linear","mm",IF(LOOKUP(A47,'1-ToM-Requirements'!$A$7:$L$86,'1-ToM-Requirements'!$K$7:$K$86)="Rotary","degree","")),)</f>
        <v>0</v>
      </c>
      <c r="M47" s="404" t="s">
        <v>87</v>
      </c>
      <c r="N47" s="404" t="str">
        <f aca="false">IF(M47="x","c","")</f>
        <v>c</v>
      </c>
      <c r="O47" s="404"/>
      <c r="P47" s="404"/>
      <c r="Q47" s="404"/>
      <c r="R47" s="404"/>
      <c r="S47" s="406"/>
      <c r="T47" s="406"/>
      <c r="U47" s="406"/>
      <c r="V47" s="406"/>
      <c r="W47" s="406"/>
      <c r="X47" s="406"/>
      <c r="Y47" s="406"/>
    </row>
    <row r="48" customFormat="false" ht="30" hidden="false" customHeight="true" outlineLevel="0" collapsed="false">
      <c r="A48" s="325"/>
      <c r="B48" s="325" t="s">
        <v>606</v>
      </c>
      <c r="C48" s="325" t="s">
        <v>626</v>
      </c>
      <c r="D48" s="325" t="s">
        <v>610</v>
      </c>
      <c r="E48" s="301" t="n">
        <f aca="false">IFERROR(LOOKUP(A48,'4-ToM-Axes Mapping'!$A$7:$G$95,'4-ToM-Axes Mapping'!$E$7:$E$95),)</f>
        <v>0</v>
      </c>
      <c r="F48" s="301" t="n">
        <f aca="false">IFERROR(LOOKUP(A48,'4-ToM-Axes Mapping'!$A$7:$G$95,'4-ToM-Axes Mapping'!$G$7:$G$95),)</f>
        <v>0</v>
      </c>
      <c r="G48" s="301" t="str">
        <f aca="false">IF(E48=0,"",IFERROR((LOOKUP($C$1,$AC$2:$AD$18,$AD$2:$AD$18))&amp;"-"&amp;"MCS"&amp;E48,"ERROR"))</f>
        <v/>
      </c>
      <c r="H48" s="328"/>
      <c r="I48" s="328" t="n">
        <v>3</v>
      </c>
      <c r="J48" s="301" t="n">
        <f aca="false">IFERROR(LOOKUP(A48,'1-ToM-Requirements'!$A$7:$L$86,'1-ToM-Requirements'!$L$7:$L$86),)</f>
        <v>0</v>
      </c>
      <c r="K48" s="404" t="s">
        <v>747</v>
      </c>
      <c r="L48" s="301" t="n">
        <f aca="false">IFERROR(IF(LOOKUP(A48,'1-ToM-Requirements'!$A$7:$L$86,'1-ToM-Requirements'!$K$7:$K$86)="Linear","mm",IF(LOOKUP(A48,'1-ToM-Requirements'!$A$7:$L$86,'1-ToM-Requirements'!$K$7:$K$86)="Rotary","degree","")),)</f>
        <v>0</v>
      </c>
      <c r="M48" s="404" t="s">
        <v>87</v>
      </c>
      <c r="N48" s="404" t="str">
        <f aca="false">IF(M48="x","c","")</f>
        <v>c</v>
      </c>
      <c r="O48" s="404"/>
      <c r="P48" s="404"/>
      <c r="Q48" s="404"/>
      <c r="R48" s="404"/>
      <c r="S48" s="406"/>
      <c r="T48" s="406"/>
      <c r="U48" s="406"/>
      <c r="V48" s="406"/>
      <c r="W48" s="406"/>
      <c r="X48" s="406"/>
      <c r="Y48" s="406"/>
    </row>
    <row r="49" customFormat="false" ht="30" hidden="false" customHeight="true" outlineLevel="0" collapsed="false">
      <c r="A49" s="325"/>
      <c r="B49" s="325" t="s">
        <v>606</v>
      </c>
      <c r="C49" s="325" t="s">
        <v>627</v>
      </c>
      <c r="D49" s="325" t="s">
        <v>612</v>
      </c>
      <c r="E49" s="301" t="n">
        <f aca="false">IFERROR(LOOKUP(A49,'4-ToM-Axes Mapping'!$A$7:$G$95,'4-ToM-Axes Mapping'!$E$7:$E$95),)</f>
        <v>0</v>
      </c>
      <c r="F49" s="301" t="n">
        <f aca="false">IFERROR(LOOKUP(A49,'4-ToM-Axes Mapping'!$A$7:$G$95,'4-ToM-Axes Mapping'!$G$7:$G$95),)</f>
        <v>0</v>
      </c>
      <c r="G49" s="301" t="str">
        <f aca="false">IF(E49=0,"",IFERROR((LOOKUP($C$1,$AC$2:$AD$18,$AD$2:$AD$18))&amp;"-"&amp;"MCS"&amp;E49,"ERROR"))</f>
        <v/>
      </c>
      <c r="H49" s="328"/>
      <c r="I49" s="328" t="n">
        <v>4</v>
      </c>
      <c r="J49" s="301" t="n">
        <f aca="false">IFERROR(LOOKUP(A49,'1-ToM-Requirements'!$A$7:$L$86,'1-ToM-Requirements'!$L$7:$L$86),)</f>
        <v>0</v>
      </c>
      <c r="K49" s="404" t="s">
        <v>748</v>
      </c>
      <c r="L49" s="301" t="n">
        <f aca="false">IFERROR(IF(LOOKUP(A49,'1-ToM-Requirements'!$A$7:$L$86,'1-ToM-Requirements'!$K$7:$K$86)="Linear","mm",IF(LOOKUP(A49,'1-ToM-Requirements'!$A$7:$L$86,'1-ToM-Requirements'!$K$7:$K$86)="Rotary","degree","")),)</f>
        <v>0</v>
      </c>
      <c r="M49" s="404" t="s">
        <v>87</v>
      </c>
      <c r="N49" s="404" t="str">
        <f aca="false">IF(M49="x","c","")</f>
        <v>c</v>
      </c>
      <c r="O49" s="404"/>
      <c r="P49" s="404"/>
      <c r="Q49" s="404"/>
      <c r="R49" s="404"/>
      <c r="S49" s="406"/>
      <c r="T49" s="406"/>
      <c r="U49" s="406"/>
      <c r="V49" s="406"/>
      <c r="W49" s="406"/>
      <c r="X49" s="406"/>
      <c r="Y49" s="406"/>
    </row>
    <row r="50" customFormat="false" ht="30" hidden="false" customHeight="true" outlineLevel="0" collapsed="false">
      <c r="A50" s="325"/>
      <c r="B50" s="325" t="s">
        <v>613</v>
      </c>
      <c r="C50" s="325" t="s">
        <v>628</v>
      </c>
      <c r="D50" s="325" t="s">
        <v>615</v>
      </c>
      <c r="E50" s="301" t="n">
        <f aca="false">IFERROR(LOOKUP(A50,'4-ToM-Axes Mapping'!$A$7:$G$95,'4-ToM-Axes Mapping'!$E$7:$E$95),)</f>
        <v>0</v>
      </c>
      <c r="F50" s="301" t="n">
        <f aca="false">IFERROR(LOOKUP(A50,'4-ToM-Axes Mapping'!$A$7:$G$95,'4-ToM-Axes Mapping'!$G$7:$G$95),)</f>
        <v>0</v>
      </c>
      <c r="G50" s="301" t="str">
        <f aca="false">IF(E50=0,"",IFERROR((LOOKUP($C$1,$AC$2:$AD$18,$AD$2:$AD$18))&amp;"-"&amp;"MCS"&amp;E50,"ERROR"))</f>
        <v/>
      </c>
      <c r="H50" s="328"/>
      <c r="I50" s="328" t="n">
        <v>5</v>
      </c>
      <c r="J50" s="301" t="n">
        <f aca="false">IFERROR(LOOKUP(A50,'1-ToM-Requirements'!$A$7:$L$86,'1-ToM-Requirements'!$L$7:$L$86),)</f>
        <v>0</v>
      </c>
      <c r="K50" s="404" t="s">
        <v>749</v>
      </c>
      <c r="L50" s="301" t="n">
        <f aca="false">IFERROR(IF(LOOKUP(A50,'1-ToM-Requirements'!$A$7:$L$86,'1-ToM-Requirements'!$K$7:$K$86)="Linear","mm",IF(LOOKUP(A50,'1-ToM-Requirements'!$A$7:$L$86,'1-ToM-Requirements'!$K$7:$K$86)="Rotary","degree","")),)</f>
        <v>0</v>
      </c>
      <c r="M50" s="404" t="s">
        <v>87</v>
      </c>
      <c r="N50" s="404" t="str">
        <f aca="false">IF(M50="x","c","")</f>
        <v>c</v>
      </c>
      <c r="O50" s="404"/>
      <c r="P50" s="404"/>
      <c r="Q50" s="404"/>
      <c r="R50" s="404"/>
      <c r="S50" s="406"/>
      <c r="T50" s="406"/>
      <c r="U50" s="406"/>
      <c r="V50" s="406"/>
      <c r="W50" s="406"/>
      <c r="X50" s="406"/>
      <c r="Y50" s="406"/>
    </row>
    <row r="51" customFormat="false" ht="30" hidden="false" customHeight="true" outlineLevel="0" collapsed="false">
      <c r="A51" s="325"/>
      <c r="B51" s="325" t="s">
        <v>617</v>
      </c>
      <c r="C51" s="325" t="s">
        <v>629</v>
      </c>
      <c r="D51" s="325" t="s">
        <v>619</v>
      </c>
      <c r="E51" s="301" t="n">
        <f aca="false">IFERROR(LOOKUP(A51,'4-ToM-Axes Mapping'!$A$7:$G$95,'4-ToM-Axes Mapping'!$E$7:$E$95),)</f>
        <v>0</v>
      </c>
      <c r="F51" s="301" t="n">
        <f aca="false">IFERROR(LOOKUP(A51,'4-ToM-Axes Mapping'!$A$7:$G$95,'4-ToM-Axes Mapping'!$G$7:$G$95),)</f>
        <v>0</v>
      </c>
      <c r="G51" s="301" t="str">
        <f aca="false">IF(E51=0,"",IFERROR((LOOKUP($C$1,$AC$2:$AD$18,$AD$2:$AD$18))&amp;"-"&amp;"MCS"&amp;E51,"ERROR"))</f>
        <v/>
      </c>
      <c r="H51" s="328"/>
      <c r="I51" s="328" t="n">
        <v>6</v>
      </c>
      <c r="J51" s="301" t="n">
        <f aca="false">IFERROR(LOOKUP(A51,'1-ToM-Requirements'!$A$7:$L$86,'1-ToM-Requirements'!$L$7:$L$86),)</f>
        <v>0</v>
      </c>
      <c r="K51" s="404" t="s">
        <v>750</v>
      </c>
      <c r="L51" s="301" t="n">
        <f aca="false">IFERROR(IF(LOOKUP(A51,'1-ToM-Requirements'!$A$7:$L$86,'1-ToM-Requirements'!$K$7:$K$86)="Linear","mm",IF(LOOKUP(A51,'1-ToM-Requirements'!$A$7:$L$86,'1-ToM-Requirements'!$K$7:$K$86)="Rotary","degree","")),)</f>
        <v>0</v>
      </c>
      <c r="M51" s="404" t="s">
        <v>87</v>
      </c>
      <c r="N51" s="404" t="str">
        <f aca="false">IF(M51="x","c","")</f>
        <v>c</v>
      </c>
      <c r="O51" s="404"/>
      <c r="P51" s="404"/>
      <c r="Q51" s="404"/>
      <c r="R51" s="404"/>
      <c r="S51" s="406"/>
      <c r="T51" s="406"/>
      <c r="U51" s="406"/>
      <c r="V51" s="406"/>
      <c r="W51" s="406"/>
      <c r="X51" s="406"/>
      <c r="Y51" s="406"/>
    </row>
    <row r="52" customFormat="false" ht="30" hidden="false" customHeight="true" outlineLevel="0" collapsed="false">
      <c r="A52" s="325" t="n">
        <v>31</v>
      </c>
      <c r="B52" s="301" t="str">
        <f aca="false">IFERROR(LOOKUP(A52,'1-ToM-Requirements'!$A$7:$L$86,'1-ToM-Requirements'!$B$7:$B$86),)</f>
        <v>SEL2 Robot / Position</v>
      </c>
      <c r="C52" s="301" t="str">
        <f aca="false">IFERROR(LOOKUP(A52,'1-ToM-Requirements'!$A$7:$L$86,'1-ToM-Requirements'!$C$7:$C$86),)</f>
        <v>SG2Rb:MC-LinX-01</v>
      </c>
      <c r="D52" s="301" t="str">
        <f aca="false">IFERROR(LOOKUP(A52,'1-ToM-Requirements'!$A$7:$L$86,'1-ToM-Requirements'!$E$7:$E$86),)</f>
        <v>Mirror Adjustment Robot (SEL2)</v>
      </c>
      <c r="E52" s="301" t="n">
        <f aca="false">IFERROR(LOOKUP(A52,'4-ToM-Axes Mapping'!$A$7:$G$95,'4-ToM-Axes Mapping'!$E$7:$E$95),)</f>
        <v>4</v>
      </c>
      <c r="F52" s="301" t="str">
        <f aca="false">IFERROR(LOOKUP(A52,'4-ToM-Axes Mapping'!$A$7:$G$95,'4-ToM-Axes Mapping'!$G$7:$G$95),)</f>
        <v>MCU 5001a (2,9kW)</v>
      </c>
      <c r="G52" s="301" t="str">
        <f aca="false">IF(E52=0,"",IFERROR((LOOKUP($C$1,$AC$2:$AD$18,$AD$2:$AD$18))&amp;"-"&amp;"MCS"&amp;E52,"ERROR"))</f>
        <v>ESTIA-MCS4</v>
      </c>
      <c r="H52" s="328"/>
      <c r="I52" s="328" t="n">
        <v>1</v>
      </c>
      <c r="J52" s="301" t="str">
        <f aca="false">IFERROR(LOOKUP(A52,'1-ToM-Requirements'!$A$7:$L$86,'1-ToM-Requirements'!$L$7:$L$86),)</f>
        <v>Electrical</v>
      </c>
      <c r="K52" s="404" t="s">
        <v>751</v>
      </c>
      <c r="L52" s="301" t="str">
        <f aca="false">IFERROR(IF(LOOKUP(A52,'1-ToM-Requirements'!$A$7:$L$86,'1-ToM-Requirements'!$K$7:$K$86)="Linear","mm",IF(LOOKUP(A52,'1-ToM-Requirements'!$A$7:$L$86,'1-ToM-Requirements'!$K$7:$K$86)="Rotary","degree","")),)</f>
        <v>mm</v>
      </c>
      <c r="M52" s="404" t="str">
        <f aca="false">IF(A52=0,"",IF(LOOKUP(A52,'4-ToM-Axes Mapping'!$A$7:$AM$95,'4-ToM-Axes Mapping'!$AM$7:$AM$95)=0,"","X"))</f>
        <v>X</v>
      </c>
      <c r="N52" s="404" t="str">
        <f aca="false">IF(M52="x","c","")</f>
        <v>c</v>
      </c>
      <c r="O52" s="404"/>
      <c r="P52" s="404"/>
      <c r="Q52" s="404"/>
      <c r="R52" s="404"/>
      <c r="S52" s="406"/>
      <c r="T52" s="406"/>
      <c r="U52" s="406"/>
      <c r="V52" s="406"/>
      <c r="W52" s="406"/>
      <c r="X52" s="406"/>
      <c r="Y52" s="406"/>
    </row>
    <row r="53" customFormat="false" ht="30" hidden="false" customHeight="true" outlineLevel="0" collapsed="false">
      <c r="A53" s="325" t="n">
        <v>37</v>
      </c>
      <c r="B53" s="301" t="str">
        <f aca="false">IFERROR(LOOKUP(A53,'1-ToM-Requirements'!$A$7:$L$86,'1-ToM-Requirements'!$B$7:$B$86),)</f>
        <v>SEL2 Cart / Position</v>
      </c>
      <c r="C53" s="301" t="str">
        <f aca="false">IFERROR(LOOKUP(A53,'1-ToM-Requirements'!$A$7:$L$86,'1-ToM-Requirements'!$C$7:$C$86),)</f>
        <v>SG2Ct:MC-LinX-01</v>
      </c>
      <c r="D53" s="301" t="str">
        <f aca="false">IFERROR(LOOKUP(A53,'1-ToM-Requirements'!$A$7:$L$86,'1-ToM-Requirements'!$E$7:$E$86),)</f>
        <v>Mirror Measurement Cart (SEL2)</v>
      </c>
      <c r="E53" s="301" t="n">
        <f aca="false">IFERROR(LOOKUP(A53,'4-ToM-Axes Mapping'!$A$7:$G$95,'4-ToM-Axes Mapping'!$E$7:$E$95),)</f>
        <v>0</v>
      </c>
      <c r="F53" s="301" t="n">
        <f aca="false">IFERROR(LOOKUP(A53,'4-ToM-Axes Mapping'!$A$7:$G$95,'4-ToM-Axes Mapping'!$G$7:$G$95),)</f>
        <v>0</v>
      </c>
      <c r="G53" s="301" t="str">
        <f aca="false">IF(E53=0,"",IFERROR((LOOKUP($C$1,$AC$2:$AD$18,$AD$2:$AD$18))&amp;"-"&amp;"MCS"&amp;E53,"ERROR"))</f>
        <v/>
      </c>
      <c r="H53" s="328"/>
      <c r="I53" s="328" t="n">
        <v>2</v>
      </c>
      <c r="J53" s="301" t="str">
        <f aca="false">IFERROR(LOOKUP(A53,'1-ToM-Requirements'!$A$7:$L$86,'1-ToM-Requirements'!$L$7:$L$86),)</f>
        <v>Electrical</v>
      </c>
      <c r="K53" s="404" t="s">
        <v>752</v>
      </c>
      <c r="L53" s="301" t="str">
        <f aca="false">IFERROR(IF(LOOKUP(A53,'1-ToM-Requirements'!$A$7:$L$86,'1-ToM-Requirements'!$K$7:$K$86)="Linear","mm",IF(LOOKUP(A53,'1-ToM-Requirements'!$A$7:$L$86,'1-ToM-Requirements'!$K$7:$K$86)="Rotary","degree","")),)</f>
        <v>mm</v>
      </c>
      <c r="M53" s="404" t="str">
        <f aca="false">IF(A53=0,"",IF(LOOKUP(A53,'4-ToM-Axes Mapping'!$A$7:$AM$95,'4-ToM-Axes Mapping'!$AM$7:$AM$95)=0,"","X"))</f>
        <v>X</v>
      </c>
      <c r="N53" s="404" t="str">
        <f aca="false">IF(M53="x","c","")</f>
        <v>c</v>
      </c>
      <c r="O53" s="404"/>
      <c r="P53" s="404"/>
      <c r="Q53" s="404"/>
      <c r="R53" s="404"/>
      <c r="S53" s="406"/>
      <c r="T53" s="406"/>
      <c r="U53" s="406"/>
      <c r="V53" s="406"/>
      <c r="W53" s="406"/>
      <c r="X53" s="406"/>
      <c r="Y53" s="406"/>
    </row>
    <row r="54" customFormat="false" ht="30" hidden="false" customHeight="true" outlineLevel="0" collapsed="false">
      <c r="A54" s="325" t="n">
        <v>25</v>
      </c>
      <c r="B54" s="301" t="str">
        <f aca="false">IFERROR(LOOKUP(A54,'1-ToM-Requirements'!$A$7:$L$86,'1-ToM-Requirements'!$B$7:$B$86),)</f>
        <v>SEL2 Single Mover FL-RE-US</v>
      </c>
      <c r="C54" s="301" t="str">
        <f aca="false">IFERROR(LOOKUP(A54,'1-ToM-Requirements'!$A$7:$L$86,'1-ToM-Requirements'!$C$7:$C$86),)</f>
        <v>SG2SM:MC-RotX-01</v>
      </c>
      <c r="D54" s="301" t="str">
        <f aca="false">IFERROR(LOOKUP(A54,'1-ToM-Requirements'!$A$7:$L$86,'1-ToM-Requirements'!$E$7:$E$86),)</f>
        <v>Adjustable Support Structure (SEL2)</v>
      </c>
      <c r="E54" s="301" t="n">
        <f aca="false">IFERROR(LOOKUP(A54,'4-ToM-Axes Mapping'!$A$7:$G$95,'4-ToM-Axes Mapping'!$E$7:$E$95),)</f>
        <v>0</v>
      </c>
      <c r="F54" s="301" t="n">
        <f aca="false">IFERROR(LOOKUP(A54,'4-ToM-Axes Mapping'!$A$7:$G$95,'4-ToM-Axes Mapping'!$G$7:$G$95),)</f>
        <v>0</v>
      </c>
      <c r="G54" s="301" t="str">
        <f aca="false">IF(E54=0,"",IFERROR((LOOKUP($C$1,$AC$2:$AD$18,$AD$2:$AD$18))&amp;"-"&amp;"MCS"&amp;E54,"ERROR"))</f>
        <v/>
      </c>
      <c r="H54" s="328"/>
      <c r="I54" s="328" t="n">
        <v>3</v>
      </c>
      <c r="J54" s="301" t="str">
        <f aca="false">IFERROR(LOOKUP(A54,'1-ToM-Requirements'!$A$7:$L$86,'1-ToM-Requirements'!$L$7:$L$86),)</f>
        <v>Electrical</v>
      </c>
      <c r="K54" s="404" t="s">
        <v>753</v>
      </c>
      <c r="L54" s="301" t="str">
        <f aca="false">IFERROR(IF(LOOKUP(A54,'1-ToM-Requirements'!$A$7:$L$86,'1-ToM-Requirements'!$K$7:$K$86)="Linear","mm",IF(LOOKUP(A54,'1-ToM-Requirements'!$A$7:$L$86,'1-ToM-Requirements'!$K$7:$K$86)="Rotary","degree","")),)</f>
        <v>degree</v>
      </c>
      <c r="M54" s="404" t="str">
        <f aca="false">IF(A54=0,"",IF(LOOKUP(A54,'4-ToM-Axes Mapping'!$A$7:$AM$95,'4-ToM-Axes Mapping'!$AM$7:$AM$95)=0,"","X"))</f>
        <v>X</v>
      </c>
      <c r="N54" s="404" t="str">
        <f aca="false">IF(M54="x","c","")</f>
        <v>c</v>
      </c>
      <c r="O54" s="404"/>
      <c r="P54" s="404"/>
      <c r="Q54" s="404"/>
      <c r="R54" s="404"/>
      <c r="S54" s="406"/>
      <c r="T54" s="406"/>
      <c r="U54" s="406"/>
      <c r="V54" s="406"/>
      <c r="W54" s="406"/>
      <c r="X54" s="406"/>
      <c r="Y54" s="406"/>
    </row>
    <row r="55" customFormat="false" ht="30" hidden="false" customHeight="true" outlineLevel="0" collapsed="false">
      <c r="A55" s="325" t="n">
        <v>26</v>
      </c>
      <c r="B55" s="301" t="str">
        <f aca="false">IFERROR(LOOKUP(A55,'1-ToM-Requirements'!$A$7:$L$86,'1-ToM-Requirements'!$B$7:$B$86),)</f>
        <v>SEL2 Single Mover PR-RE-DS</v>
      </c>
      <c r="C55" s="301" t="str">
        <f aca="false">IFERROR(LOOKUP(A55,'1-ToM-Requirements'!$A$7:$L$86,'1-ToM-Requirements'!$C$7:$C$86),)</f>
        <v>SG2SM:MC-RotX-02</v>
      </c>
      <c r="D55" s="301" t="str">
        <f aca="false">IFERROR(LOOKUP(A55,'1-ToM-Requirements'!$A$7:$L$86,'1-ToM-Requirements'!$E$7:$E$86),)</f>
        <v>Adjustable Support Structure (SEL2)</v>
      </c>
      <c r="E55" s="301" t="n">
        <f aca="false">IFERROR(LOOKUP(A55,'4-ToM-Axes Mapping'!$A$7:$G$95,'4-ToM-Axes Mapping'!$E$7:$E$95),)</f>
        <v>0</v>
      </c>
      <c r="F55" s="301" t="n">
        <f aca="false">IFERROR(LOOKUP(A55,'4-ToM-Axes Mapping'!$A$7:$G$95,'4-ToM-Axes Mapping'!$G$7:$G$95),)</f>
        <v>0</v>
      </c>
      <c r="G55" s="301" t="str">
        <f aca="false">IF(E55=0,"",IFERROR((LOOKUP($C$1,$AC$2:$AD$18,$AD$2:$AD$18))&amp;"-"&amp;"MCS"&amp;E55,"ERROR"))</f>
        <v/>
      </c>
      <c r="H55" s="328"/>
      <c r="I55" s="328" t="n">
        <v>4</v>
      </c>
      <c r="J55" s="301" t="str">
        <f aca="false">IFERROR(LOOKUP(A55,'1-ToM-Requirements'!$A$7:$L$86,'1-ToM-Requirements'!$L$7:$L$86),)</f>
        <v>Electrical</v>
      </c>
      <c r="K55" s="404" t="s">
        <v>754</v>
      </c>
      <c r="L55" s="301" t="str">
        <f aca="false">IFERROR(IF(LOOKUP(A55,'1-ToM-Requirements'!$A$7:$L$86,'1-ToM-Requirements'!$K$7:$K$86)="Linear","mm",IF(LOOKUP(A55,'1-ToM-Requirements'!$A$7:$L$86,'1-ToM-Requirements'!$K$7:$K$86)="Rotary","degree","")),)</f>
        <v>degree</v>
      </c>
      <c r="M55" s="404" t="str">
        <f aca="false">IF(A55=0,"",IF(LOOKUP(A55,'4-ToM-Axes Mapping'!$A$7:$AM$95,'4-ToM-Axes Mapping'!$AM$7:$AM$95)=0,"","X"))</f>
        <v>X</v>
      </c>
      <c r="N55" s="404" t="str">
        <f aca="false">IF(M55="x","c","")</f>
        <v>c</v>
      </c>
      <c r="O55" s="404"/>
      <c r="P55" s="404"/>
      <c r="Q55" s="404"/>
      <c r="R55" s="404"/>
      <c r="S55" s="406"/>
      <c r="T55" s="406"/>
      <c r="U55" s="406"/>
      <c r="V55" s="406"/>
      <c r="W55" s="406"/>
      <c r="X55" s="406"/>
      <c r="Y55" s="406"/>
    </row>
    <row r="56" customFormat="false" ht="30" hidden="false" customHeight="true" outlineLevel="0" collapsed="false">
      <c r="A56" s="325" t="n">
        <v>27</v>
      </c>
      <c r="B56" s="301" t="str">
        <f aca="false">IFERROR(LOOKUP(A56,'1-ToM-Requirements'!$A$7:$L$86,'1-ToM-Requirements'!$B$7:$B$86),)</f>
        <v>SEL2 Single Mover PR-LI-DS</v>
      </c>
      <c r="C56" s="301" t="str">
        <f aca="false">IFERROR(LOOKUP(A56,'1-ToM-Requirements'!$A$7:$L$86,'1-ToM-Requirements'!$C$7:$C$86),)</f>
        <v>SG2SM:MC-RotX-03</v>
      </c>
      <c r="D56" s="301" t="str">
        <f aca="false">IFERROR(LOOKUP(A56,'1-ToM-Requirements'!$A$7:$L$86,'1-ToM-Requirements'!$E$7:$E$86),)</f>
        <v>Adjustable Support Structure (SEL2)</v>
      </c>
      <c r="E56" s="301" t="n">
        <f aca="false">IFERROR(LOOKUP(A56,'4-ToM-Axes Mapping'!$A$7:$G$95,'4-ToM-Axes Mapping'!$E$7:$E$95),)</f>
        <v>0</v>
      </c>
      <c r="F56" s="301" t="n">
        <f aca="false">IFERROR(LOOKUP(A56,'4-ToM-Axes Mapping'!$A$7:$G$95,'4-ToM-Axes Mapping'!$G$7:$G$95),)</f>
        <v>0</v>
      </c>
      <c r="G56" s="301" t="str">
        <f aca="false">IF(E56=0,"",IFERROR((LOOKUP($C$1,$AC$2:$AD$18,$AD$2:$AD$18))&amp;"-"&amp;"MCS"&amp;E56,"ERROR"))</f>
        <v/>
      </c>
      <c r="H56" s="328"/>
      <c r="I56" s="328" t="n">
        <v>5</v>
      </c>
      <c r="J56" s="301" t="str">
        <f aca="false">IFERROR(LOOKUP(A56,'1-ToM-Requirements'!$A$7:$L$86,'1-ToM-Requirements'!$L$7:$L$86),)</f>
        <v>Electrical</v>
      </c>
      <c r="K56" s="404" t="s">
        <v>755</v>
      </c>
      <c r="L56" s="301" t="str">
        <f aca="false">IFERROR(IF(LOOKUP(A56,'1-ToM-Requirements'!$A$7:$L$86,'1-ToM-Requirements'!$K$7:$K$86)="Linear","mm",IF(LOOKUP(A56,'1-ToM-Requirements'!$A$7:$L$86,'1-ToM-Requirements'!$K$7:$K$86)="Rotary","degree","")),)</f>
        <v>degree</v>
      </c>
      <c r="M56" s="404" t="str">
        <f aca="false">IF(A56=0,"",IF(LOOKUP(A56,'4-ToM-Axes Mapping'!$A$7:$AM$95,'4-ToM-Axes Mapping'!$AM$7:$AM$95)=0,"","X"))</f>
        <v>X</v>
      </c>
      <c r="N56" s="404" t="str">
        <f aca="false">IF(M56="x","c","")</f>
        <v>c</v>
      </c>
      <c r="O56" s="404"/>
      <c r="P56" s="404"/>
      <c r="Q56" s="404"/>
      <c r="R56" s="404"/>
      <c r="S56" s="406"/>
      <c r="T56" s="406"/>
      <c r="U56" s="406"/>
      <c r="V56" s="406"/>
      <c r="W56" s="406"/>
      <c r="X56" s="406"/>
      <c r="Y56" s="406"/>
    </row>
    <row r="57" customFormat="false" ht="30" hidden="false" customHeight="true" outlineLevel="0" collapsed="false">
      <c r="A57" s="325" t="n">
        <v>28</v>
      </c>
      <c r="B57" s="301" t="str">
        <f aca="false">IFERROR(LOOKUP(A57,'1-ToM-Requirements'!$A$7:$L$86,'1-ToM-Requirements'!$B$7:$B$86),)</f>
        <v>SEL2 Double Mover PR-LI-US-1</v>
      </c>
      <c r="C57" s="301" t="str">
        <f aca="false">IFERROR(LOOKUP(A57,'1-ToM-Requirements'!$A$7:$L$86,'1-ToM-Requirements'!$C$7:$C$86),)</f>
        <v>SG2DM:MC-RotX-01</v>
      </c>
      <c r="D57" s="301" t="str">
        <f aca="false">IFERROR(LOOKUP(A57,'1-ToM-Requirements'!$A$7:$L$86,'1-ToM-Requirements'!$E$7:$E$86),)</f>
        <v>Adjustable Support Structure (SEL2)</v>
      </c>
      <c r="E57" s="301" t="n">
        <f aca="false">IFERROR(LOOKUP(A57,'4-ToM-Axes Mapping'!$A$7:$G$95,'4-ToM-Axes Mapping'!$E$7:$E$95),)</f>
        <v>0</v>
      </c>
      <c r="F57" s="301" t="n">
        <f aca="false">IFERROR(LOOKUP(A57,'4-ToM-Axes Mapping'!$A$7:$G$95,'4-ToM-Axes Mapping'!$G$7:$G$95),)</f>
        <v>0</v>
      </c>
      <c r="G57" s="301" t="str">
        <f aca="false">IF(E57=0,"",IFERROR((LOOKUP($C$1,$AC$2:$AD$18,$AD$2:$AD$18))&amp;"-"&amp;"MCS"&amp;E57,"ERROR"))</f>
        <v/>
      </c>
      <c r="H57" s="328"/>
      <c r="I57" s="328" t="n">
        <v>6</v>
      </c>
      <c r="J57" s="301" t="str">
        <f aca="false">IFERROR(LOOKUP(A57,'1-ToM-Requirements'!$A$7:$L$86,'1-ToM-Requirements'!$L$7:$L$86),)</f>
        <v>Electrical</v>
      </c>
      <c r="K57" s="404" t="s">
        <v>756</v>
      </c>
      <c r="L57" s="301" t="str">
        <f aca="false">IFERROR(IF(LOOKUP(A57,'1-ToM-Requirements'!$A$7:$L$86,'1-ToM-Requirements'!$K$7:$K$86)="Linear","mm",IF(LOOKUP(A57,'1-ToM-Requirements'!$A$7:$L$86,'1-ToM-Requirements'!$K$7:$K$86)="Rotary","degree","")),)</f>
        <v>degree</v>
      </c>
      <c r="M57" s="404" t="str">
        <f aca="false">IF(A57=0,"",IF(LOOKUP(A57,'4-ToM-Axes Mapping'!$A$7:$AM$95,'4-ToM-Axes Mapping'!$AM$7:$AM$95)=0,"","X"))</f>
        <v>X</v>
      </c>
      <c r="N57" s="404" t="str">
        <f aca="false">IF(M57="x","c","")</f>
        <v>c</v>
      </c>
      <c r="O57" s="404"/>
      <c r="P57" s="404"/>
      <c r="Q57" s="404"/>
      <c r="R57" s="404"/>
      <c r="S57" s="406"/>
      <c r="T57" s="406"/>
      <c r="U57" s="406"/>
      <c r="V57" s="406"/>
      <c r="W57" s="406"/>
      <c r="X57" s="406"/>
      <c r="Y57" s="406"/>
    </row>
    <row r="58" customFormat="false" ht="30" hidden="false" customHeight="true" outlineLevel="0" collapsed="false">
      <c r="A58" s="325" t="n">
        <v>29</v>
      </c>
      <c r="B58" s="301" t="str">
        <f aca="false">IFERROR(LOOKUP(A58,'1-ToM-Requirements'!$A$7:$L$86,'1-ToM-Requirements'!$B$7:$B$86),)</f>
        <v>SEL2 Double Mover PR-LI-US-2</v>
      </c>
      <c r="C58" s="301" t="str">
        <f aca="false">IFERROR(LOOKUP(A58,'1-ToM-Requirements'!$A$7:$L$86,'1-ToM-Requirements'!$C$7:$C$86),)</f>
        <v>SG2DM:MC-RotX-02</v>
      </c>
      <c r="D58" s="301" t="str">
        <f aca="false">IFERROR(LOOKUP(A58,'1-ToM-Requirements'!$A$7:$L$86,'1-ToM-Requirements'!$E$7:$E$86),)</f>
        <v>Adjustable Support Structure (SEL2)</v>
      </c>
      <c r="E58" s="301" t="n">
        <f aca="false">IFERROR(LOOKUP(A58,'4-ToM-Axes Mapping'!$A$7:$G$95,'4-ToM-Axes Mapping'!$E$7:$E$95),)</f>
        <v>0</v>
      </c>
      <c r="F58" s="301" t="n">
        <f aca="false">IFERROR(LOOKUP(A58,'4-ToM-Axes Mapping'!$A$7:$G$95,'4-ToM-Axes Mapping'!$G$7:$G$95),)</f>
        <v>0</v>
      </c>
      <c r="G58" s="301" t="str">
        <f aca="false">IF(E58=0,"",IFERROR((LOOKUP($C$1,$AC$2:$AD$18,$AD$2:$AD$18))&amp;"-"&amp;"MCS"&amp;E58,"ERROR"))</f>
        <v/>
      </c>
      <c r="H58" s="328"/>
      <c r="I58" s="328" t="n">
        <v>7</v>
      </c>
      <c r="J58" s="301" t="str">
        <f aca="false">IFERROR(LOOKUP(A58,'1-ToM-Requirements'!$A$7:$L$86,'1-ToM-Requirements'!$L$7:$L$86),)</f>
        <v>Electrical</v>
      </c>
      <c r="K58" s="404" t="s">
        <v>757</v>
      </c>
      <c r="L58" s="301" t="str">
        <f aca="false">IFERROR(IF(LOOKUP(A58,'1-ToM-Requirements'!$A$7:$L$86,'1-ToM-Requirements'!$K$7:$K$86)="Linear","mm",IF(LOOKUP(A58,'1-ToM-Requirements'!$A$7:$L$86,'1-ToM-Requirements'!$K$7:$K$86)="Rotary","degree","")),)</f>
        <v>degree</v>
      </c>
      <c r="M58" s="404" t="str">
        <f aca="false">IF(A58=0,"",IF(LOOKUP(A58,'4-ToM-Axes Mapping'!$A$7:$AM$95,'4-ToM-Axes Mapping'!$AM$7:$AM$95)=0,"","X"))</f>
        <v>X</v>
      </c>
      <c r="N58" s="404" t="str">
        <f aca="false">IF(M58="x","c","")</f>
        <v>c</v>
      </c>
      <c r="O58" s="404"/>
      <c r="P58" s="404"/>
      <c r="Q58" s="404"/>
      <c r="R58" s="404"/>
      <c r="S58" s="406"/>
      <c r="T58" s="406"/>
      <c r="U58" s="406"/>
      <c r="V58" s="406"/>
      <c r="W58" s="406"/>
      <c r="X58" s="406"/>
      <c r="Y58" s="406"/>
    </row>
    <row r="59" customFormat="false" ht="30" hidden="false" customHeight="true" outlineLevel="0" collapsed="false">
      <c r="A59" s="325" t="n">
        <v>30</v>
      </c>
      <c r="B59" s="301" t="str">
        <f aca="false">IFERROR(LOOKUP(A59,'1-ToM-Requirements'!$A$7:$L$86,'1-ToM-Requirements'!$B$7:$B$86),)</f>
        <v>SEL2 Horizontal Mover</v>
      </c>
      <c r="C59" s="301" t="str">
        <f aca="false">IFERROR(LOOKUP(A59,'1-ToM-Requirements'!$A$7:$L$86,'1-ToM-Requirements'!$C$7:$C$86),)</f>
        <v>SG2Mv:MC-LinX-01</v>
      </c>
      <c r="D59" s="301" t="str">
        <f aca="false">IFERROR(LOOKUP(A59,'1-ToM-Requirements'!$A$7:$L$86,'1-ToM-Requirements'!$E$7:$E$86),)</f>
        <v>Adjustable Support Structure (SEL2)</v>
      </c>
      <c r="E59" s="301" t="n">
        <f aca="false">IFERROR(LOOKUP(A59,'4-ToM-Axes Mapping'!$A$7:$G$95,'4-ToM-Axes Mapping'!$E$7:$E$95),)</f>
        <v>0</v>
      </c>
      <c r="F59" s="301" t="n">
        <f aca="false">IFERROR(LOOKUP(A59,'4-ToM-Axes Mapping'!$A$7:$G$95,'4-ToM-Axes Mapping'!$G$7:$G$95),)</f>
        <v>0</v>
      </c>
      <c r="G59" s="301" t="str">
        <f aca="false">IF(E59=0,"",IFERROR((LOOKUP($C$1,$AC$2:$AD$18,$AD$2:$AD$18))&amp;"-"&amp;"MCS"&amp;E59,"ERROR"))</f>
        <v/>
      </c>
      <c r="H59" s="328"/>
      <c r="I59" s="328" t="n">
        <v>8</v>
      </c>
      <c r="J59" s="301" t="str">
        <f aca="false">IFERROR(LOOKUP(A59,'1-ToM-Requirements'!$A$7:$L$86,'1-ToM-Requirements'!$L$7:$L$86),)</f>
        <v>Electrical</v>
      </c>
      <c r="K59" s="404" t="s">
        <v>758</v>
      </c>
      <c r="L59" s="301" t="str">
        <f aca="false">IFERROR(IF(LOOKUP(A59,'1-ToM-Requirements'!$A$7:$L$86,'1-ToM-Requirements'!$K$7:$K$86)="Linear","mm",IF(LOOKUP(A59,'1-ToM-Requirements'!$A$7:$L$86,'1-ToM-Requirements'!$K$7:$K$86)="Rotary","degree","")),)</f>
        <v>mm</v>
      </c>
      <c r="M59" s="404" t="str">
        <f aca="false">IF(A59=0,"",IF(LOOKUP(A59,'4-ToM-Axes Mapping'!$A$7:$AM$95,'4-ToM-Axes Mapping'!$AM$7:$AM$95)=0,"","X"))</f>
        <v>X</v>
      </c>
      <c r="N59" s="404" t="str">
        <f aca="false">IF(M59="x","c","")</f>
        <v>c</v>
      </c>
      <c r="O59" s="404"/>
      <c r="P59" s="404"/>
      <c r="Q59" s="404"/>
      <c r="R59" s="404"/>
      <c r="S59" s="406"/>
      <c r="T59" s="406"/>
      <c r="U59" s="406"/>
      <c r="V59" s="406"/>
      <c r="W59" s="406"/>
      <c r="X59" s="406"/>
      <c r="Y59" s="406"/>
    </row>
    <row r="60" customFormat="false" ht="30" hidden="false" customHeight="true" outlineLevel="0" collapsed="false">
      <c r="A60" s="325" t="n">
        <v>32</v>
      </c>
      <c r="B60" s="301" t="str">
        <f aca="false">IFERROR(LOOKUP(A60,'1-ToM-Requirements'!$A$7:$L$86,'1-ToM-Requirements'!$B$7:$B$86),)</f>
        <v>SEL2 Robot / Vertical</v>
      </c>
      <c r="C60" s="301" t="str">
        <f aca="false">IFERROR(LOOKUP(A60,'1-ToM-Requirements'!$A$7:$L$86,'1-ToM-Requirements'!$C$7:$C$86),)</f>
        <v>SG2Rb:MC-LinZ-01</v>
      </c>
      <c r="D60" s="301" t="str">
        <f aca="false">IFERROR(LOOKUP(A60,'1-ToM-Requirements'!$A$7:$L$86,'1-ToM-Requirements'!$E$7:$E$86),)</f>
        <v>Mirror Adjustment Robot (SEL2)</v>
      </c>
      <c r="E60" s="301" t="n">
        <f aca="false">IFERROR(LOOKUP(A60,'4-ToM-Axes Mapping'!$A$7:$G$95,'4-ToM-Axes Mapping'!$E$7:$E$95),)</f>
        <v>0</v>
      </c>
      <c r="F60" s="301" t="n">
        <f aca="false">IFERROR(LOOKUP(A60,'4-ToM-Axes Mapping'!$A$7:$G$95,'4-ToM-Axes Mapping'!$G$7:$G$95),)</f>
        <v>0</v>
      </c>
      <c r="G60" s="301" t="str">
        <f aca="false">IF(E60=0,"",IFERROR((LOOKUP($C$1,$AC$2:$AD$18,$AD$2:$AD$18))&amp;"-"&amp;"MCS"&amp;E60,"ERROR"))</f>
        <v/>
      </c>
      <c r="H60" s="328"/>
      <c r="I60" s="328" t="n">
        <v>9</v>
      </c>
      <c r="J60" s="301" t="str">
        <f aca="false">IFERROR(LOOKUP(A60,'1-ToM-Requirements'!$A$7:$L$86,'1-ToM-Requirements'!$L$7:$L$86),)</f>
        <v>Electrical</v>
      </c>
      <c r="K60" s="404" t="s">
        <v>759</v>
      </c>
      <c r="L60" s="301" t="str">
        <f aca="false">IFERROR(IF(LOOKUP(A60,'1-ToM-Requirements'!$A$7:$L$86,'1-ToM-Requirements'!$K$7:$K$86)="Linear","mm",IF(LOOKUP(A60,'1-ToM-Requirements'!$A$7:$L$86,'1-ToM-Requirements'!$K$7:$K$86)="Rotary","degree","")),)</f>
        <v>mm</v>
      </c>
      <c r="M60" s="404" t="str">
        <f aca="false">IF(A60=0,"",IF(LOOKUP(A60,'4-ToM-Axes Mapping'!$A$7:$AM$95,'4-ToM-Axes Mapping'!$AM$7:$AM$95)=0,"","X"))</f>
        <v>X</v>
      </c>
      <c r="N60" s="404" t="str">
        <f aca="false">IF(M60="x","c","")</f>
        <v>c</v>
      </c>
      <c r="O60" s="404"/>
      <c r="P60" s="404"/>
      <c r="Q60" s="404"/>
      <c r="R60" s="404"/>
      <c r="S60" s="406"/>
      <c r="T60" s="406"/>
      <c r="U60" s="406"/>
      <c r="V60" s="406"/>
      <c r="W60" s="406"/>
      <c r="X60" s="406"/>
      <c r="Y60" s="406"/>
    </row>
    <row r="61" customFormat="false" ht="30" hidden="false" customHeight="true" outlineLevel="0" collapsed="false">
      <c r="A61" s="325" t="n">
        <v>33</v>
      </c>
      <c r="B61" s="301" t="str">
        <f aca="false">IFERROR(LOOKUP(A61,'1-ToM-Requirements'!$A$7:$L$86,'1-ToM-Requirements'!$B$7:$B$86),)</f>
        <v>SEL2 Driver 1 / Approach</v>
      </c>
      <c r="C61" s="301" t="str">
        <f aca="false">IFERROR(LOOKUP(A61,'1-ToM-Requirements'!$A$7:$L$86,'1-ToM-Requirements'!$C$7:$C$86),)</f>
        <v>SG2Rb:MC-LinY-01</v>
      </c>
      <c r="D61" s="301" t="str">
        <f aca="false">IFERROR(LOOKUP(A61,'1-ToM-Requirements'!$A$7:$L$86,'1-ToM-Requirements'!$E$7:$E$86),)</f>
        <v>Mirror Adjustment Robot (SEL2)</v>
      </c>
      <c r="E61" s="301" t="n">
        <f aca="false">IFERROR(LOOKUP(A61,'4-ToM-Axes Mapping'!$A$7:$G$95,'4-ToM-Axes Mapping'!$E$7:$E$95),)</f>
        <v>0</v>
      </c>
      <c r="F61" s="301" t="n">
        <f aca="false">IFERROR(LOOKUP(A61,'4-ToM-Axes Mapping'!$A$7:$G$95,'4-ToM-Axes Mapping'!$G$7:$G$95),)</f>
        <v>0</v>
      </c>
      <c r="G61" s="301" t="str">
        <f aca="false">IF(E61=0,"",IFERROR((LOOKUP($C$1,$AC$2:$AD$18,$AD$2:$AD$18))&amp;"-"&amp;"MCS"&amp;E61,"ERROR"))</f>
        <v/>
      </c>
      <c r="H61" s="328"/>
      <c r="I61" s="328" t="n">
        <v>10</v>
      </c>
      <c r="J61" s="301" t="str">
        <f aca="false">IFERROR(LOOKUP(A61,'1-ToM-Requirements'!$A$7:$L$86,'1-ToM-Requirements'!$L$7:$L$86),)</f>
        <v>Electrical</v>
      </c>
      <c r="K61" s="404" t="s">
        <v>760</v>
      </c>
      <c r="L61" s="301" t="str">
        <f aca="false">IFERROR(IF(LOOKUP(A61,'1-ToM-Requirements'!$A$7:$L$86,'1-ToM-Requirements'!$K$7:$K$86)="Linear","mm",IF(LOOKUP(A61,'1-ToM-Requirements'!$A$7:$L$86,'1-ToM-Requirements'!$K$7:$K$86)="Rotary","degree","")),)</f>
        <v>mm</v>
      </c>
      <c r="M61" s="404" t="str">
        <f aca="false">IF(A61=0,"",IF(LOOKUP(A61,'4-ToM-Axes Mapping'!$A$7:$AM$95,'4-ToM-Axes Mapping'!$AM$7:$AM$95)=0,"","X"))</f>
        <v>X</v>
      </c>
      <c r="N61" s="404" t="str">
        <f aca="false">IF(M61="x","c","")</f>
        <v>c</v>
      </c>
      <c r="O61" s="404"/>
      <c r="P61" s="404"/>
      <c r="Q61" s="404"/>
      <c r="R61" s="404"/>
      <c r="S61" s="406"/>
      <c r="T61" s="406"/>
      <c r="U61" s="406"/>
      <c r="V61" s="406"/>
      <c r="W61" s="406"/>
      <c r="X61" s="406"/>
      <c r="Y61" s="406"/>
    </row>
    <row r="62" customFormat="false" ht="30" hidden="false" customHeight="true" outlineLevel="0" collapsed="false">
      <c r="A62" s="325" t="n">
        <v>34</v>
      </c>
      <c r="B62" s="301" t="str">
        <f aca="false">IFERROR(LOOKUP(A62,'1-ToM-Requirements'!$A$7:$L$86,'1-ToM-Requirements'!$B$7:$B$86),)</f>
        <v>SEL2 Driver 1 / Adjust</v>
      </c>
      <c r="C62" s="301" t="str">
        <f aca="false">IFERROR(LOOKUP(A62,'1-ToM-Requirements'!$A$7:$L$86,'1-ToM-Requirements'!$C$7:$C$86),)</f>
        <v>SG2Rb:MC-RotY-01</v>
      </c>
      <c r="D62" s="301" t="str">
        <f aca="false">IFERROR(LOOKUP(A62,'1-ToM-Requirements'!$A$7:$L$86,'1-ToM-Requirements'!$E$7:$E$86),)</f>
        <v>Mirror Adjustment Robot (SEL2)</v>
      </c>
      <c r="E62" s="301" t="n">
        <f aca="false">IFERROR(LOOKUP(A62,'4-ToM-Axes Mapping'!$A$7:$G$95,'4-ToM-Axes Mapping'!$E$7:$E$95),)</f>
        <v>0</v>
      </c>
      <c r="F62" s="301" t="n">
        <f aca="false">IFERROR(LOOKUP(A62,'4-ToM-Axes Mapping'!$A$7:$G$95,'4-ToM-Axes Mapping'!$G$7:$G$95),)</f>
        <v>0</v>
      </c>
      <c r="G62" s="301" t="str">
        <f aca="false">IF(E62=0,"",IFERROR((LOOKUP($C$1,$AC$2:$AD$18,$AD$2:$AD$18))&amp;"-"&amp;"MCS"&amp;E62,"ERROR"))</f>
        <v/>
      </c>
      <c r="H62" s="328"/>
      <c r="I62" s="328" t="n">
        <v>11</v>
      </c>
      <c r="J62" s="301" t="str">
        <f aca="false">IFERROR(LOOKUP(A62,'1-ToM-Requirements'!$A$7:$L$86,'1-ToM-Requirements'!$L$7:$L$86),)</f>
        <v>Electrical</v>
      </c>
      <c r="K62" s="404" t="s">
        <v>761</v>
      </c>
      <c r="L62" s="301" t="str">
        <f aca="false">IFERROR(IF(LOOKUP(A62,'1-ToM-Requirements'!$A$7:$L$86,'1-ToM-Requirements'!$K$7:$K$86)="Linear","mm",IF(LOOKUP(A62,'1-ToM-Requirements'!$A$7:$L$86,'1-ToM-Requirements'!$K$7:$K$86)="Rotary","degree","")),)</f>
        <v>degree</v>
      </c>
      <c r="M62" s="404" t="str">
        <f aca="false">IF(A62=0,"",IF(LOOKUP(A62,'4-ToM-Axes Mapping'!$A$7:$AM$95,'4-ToM-Axes Mapping'!$AM$7:$AM$95)=0,"","X"))</f>
        <v>X</v>
      </c>
      <c r="N62" s="404" t="str">
        <f aca="false">IF(M62="x","c","")</f>
        <v>c</v>
      </c>
      <c r="O62" s="404"/>
      <c r="P62" s="404"/>
      <c r="Q62" s="404"/>
      <c r="R62" s="404"/>
      <c r="S62" s="406"/>
      <c r="T62" s="406"/>
      <c r="U62" s="406"/>
      <c r="V62" s="406"/>
      <c r="W62" s="406"/>
      <c r="X62" s="406"/>
      <c r="Y62" s="406"/>
    </row>
    <row r="63" customFormat="false" ht="30" hidden="false" customHeight="true" outlineLevel="0" collapsed="false">
      <c r="A63" s="325" t="n">
        <v>35</v>
      </c>
      <c r="B63" s="301" t="str">
        <f aca="false">IFERROR(LOOKUP(A63,'1-ToM-Requirements'!$A$7:$L$86,'1-ToM-Requirements'!$B$7:$B$86),)</f>
        <v>SEL2 Driver 2 / Approach</v>
      </c>
      <c r="C63" s="301" t="str">
        <f aca="false">IFERROR(LOOKUP(A63,'1-ToM-Requirements'!$A$7:$L$86,'1-ToM-Requirements'!$C$7:$C$86),)</f>
        <v>SG2Rb:MC-LinY-02</v>
      </c>
      <c r="D63" s="301" t="str">
        <f aca="false">IFERROR(LOOKUP(A63,'1-ToM-Requirements'!$A$7:$L$86,'1-ToM-Requirements'!$E$7:$E$86),)</f>
        <v>Mirror Adjustment Robot (SEL2)</v>
      </c>
      <c r="E63" s="301" t="n">
        <f aca="false">IFERROR(LOOKUP(A63,'4-ToM-Axes Mapping'!$A$7:$G$95,'4-ToM-Axes Mapping'!$E$7:$E$95),)</f>
        <v>0</v>
      </c>
      <c r="F63" s="301" t="n">
        <f aca="false">IFERROR(LOOKUP(A63,'4-ToM-Axes Mapping'!$A$7:$G$95,'4-ToM-Axes Mapping'!$G$7:$G$95),)</f>
        <v>0</v>
      </c>
      <c r="G63" s="301" t="str">
        <f aca="false">IF(E63=0,"",IFERROR((LOOKUP($C$1,$AC$2:$AD$18,$AD$2:$AD$18))&amp;"-"&amp;"MCS"&amp;E63,"ERROR"))</f>
        <v/>
      </c>
      <c r="H63" s="328"/>
      <c r="I63" s="328" t="n">
        <v>12</v>
      </c>
      <c r="J63" s="301" t="str">
        <f aca="false">IFERROR(LOOKUP(A63,'1-ToM-Requirements'!$A$7:$L$86,'1-ToM-Requirements'!$L$7:$L$86),)</f>
        <v>Electrical</v>
      </c>
      <c r="K63" s="404" t="s">
        <v>762</v>
      </c>
      <c r="L63" s="301" t="str">
        <f aca="false">IFERROR(IF(LOOKUP(A63,'1-ToM-Requirements'!$A$7:$L$86,'1-ToM-Requirements'!$K$7:$K$86)="Linear","mm",IF(LOOKUP(A63,'1-ToM-Requirements'!$A$7:$L$86,'1-ToM-Requirements'!$K$7:$K$86)="Rotary","degree","")),)</f>
        <v>mm</v>
      </c>
      <c r="M63" s="404" t="str">
        <f aca="false">IF(A63=0,"",IF(LOOKUP(A63,'4-ToM-Axes Mapping'!$A$7:$AM$95,'4-ToM-Axes Mapping'!$AM$7:$AM$95)=0,"","X"))</f>
        <v>X</v>
      </c>
      <c r="N63" s="404" t="str">
        <f aca="false">IF(M63="x","c","")</f>
        <v>c</v>
      </c>
      <c r="O63" s="404"/>
      <c r="P63" s="404"/>
      <c r="Q63" s="404"/>
      <c r="R63" s="404"/>
      <c r="S63" s="406"/>
      <c r="T63" s="406"/>
      <c r="U63" s="406"/>
      <c r="V63" s="406"/>
      <c r="W63" s="406"/>
      <c r="X63" s="406"/>
      <c r="Y63" s="406"/>
    </row>
    <row r="64" customFormat="false" ht="30" hidden="false" customHeight="true" outlineLevel="0" collapsed="false">
      <c r="A64" s="325" t="n">
        <v>36</v>
      </c>
      <c r="B64" s="301" t="str">
        <f aca="false">IFERROR(LOOKUP(A64,'1-ToM-Requirements'!$A$7:$L$86,'1-ToM-Requirements'!$B$7:$B$86),)</f>
        <v>SEL2 Driver 2 / Adjust</v>
      </c>
      <c r="C64" s="301" t="str">
        <f aca="false">IFERROR(LOOKUP(A64,'1-ToM-Requirements'!$A$7:$L$86,'1-ToM-Requirements'!$C$7:$C$86),)</f>
        <v>SG2Rb:MC-RotY-02</v>
      </c>
      <c r="D64" s="301" t="str">
        <f aca="false">IFERROR(LOOKUP(A64,'1-ToM-Requirements'!$A$7:$L$86,'1-ToM-Requirements'!$E$7:$E$86),)</f>
        <v>Mirror Adjustment Robot (SEL2)</v>
      </c>
      <c r="E64" s="301" t="n">
        <f aca="false">IFERROR(LOOKUP(A64,'4-ToM-Axes Mapping'!$A$7:$G$95,'4-ToM-Axes Mapping'!$E$7:$E$95),)</f>
        <v>0</v>
      </c>
      <c r="F64" s="301" t="n">
        <f aca="false">IFERROR(LOOKUP(A64,'4-ToM-Axes Mapping'!$A$7:$G$95,'4-ToM-Axes Mapping'!$G$7:$G$95),)</f>
        <v>0</v>
      </c>
      <c r="G64" s="301" t="str">
        <f aca="false">IF(E64=0,"",IFERROR((LOOKUP($C$1,$AC$2:$AD$18,$AD$2:$AD$18))&amp;"-"&amp;"MCS"&amp;E64,"ERROR"))</f>
        <v/>
      </c>
      <c r="H64" s="328"/>
      <c r="I64" s="328" t="n">
        <v>13</v>
      </c>
      <c r="J64" s="301" t="str">
        <f aca="false">IFERROR(LOOKUP(A64,'1-ToM-Requirements'!$A$7:$L$86,'1-ToM-Requirements'!$L$7:$L$86),)</f>
        <v>Electrical</v>
      </c>
      <c r="K64" s="404" t="s">
        <v>763</v>
      </c>
      <c r="L64" s="301" t="str">
        <f aca="false">IFERROR(IF(LOOKUP(A64,'1-ToM-Requirements'!$A$7:$L$86,'1-ToM-Requirements'!$K$7:$K$86)="Linear","mm",IF(LOOKUP(A64,'1-ToM-Requirements'!$A$7:$L$86,'1-ToM-Requirements'!$K$7:$K$86)="Rotary","degree","")),)</f>
        <v>degree</v>
      </c>
      <c r="M64" s="404" t="str">
        <f aca="false">IF(A64=0,"",IF(LOOKUP(A64,'4-ToM-Axes Mapping'!$A$7:$AM$95,'4-ToM-Axes Mapping'!$AM$7:$AM$95)=0,"","X"))</f>
        <v>X</v>
      </c>
      <c r="N64" s="404" t="str">
        <f aca="false">IF(M64="x","c","")</f>
        <v>c</v>
      </c>
      <c r="O64" s="404"/>
      <c r="P64" s="404"/>
      <c r="Q64" s="404"/>
      <c r="R64" s="404"/>
      <c r="S64" s="406"/>
      <c r="T64" s="406"/>
      <c r="U64" s="406"/>
      <c r="V64" s="406"/>
      <c r="W64" s="406"/>
      <c r="X64" s="406"/>
      <c r="Y64" s="406"/>
    </row>
    <row r="65" customFormat="false" ht="30" hidden="false" customHeight="true" outlineLevel="0" collapsed="false">
      <c r="A65" s="325" t="n">
        <v>38</v>
      </c>
      <c r="B65" s="301" t="str">
        <f aca="false">IFERROR(LOOKUP(A65,'1-ToM-Requirements'!$A$7:$L$86,'1-ToM-Requirements'!$B$7:$B$86),)</f>
        <v>SEL2 Cart / Approach</v>
      </c>
      <c r="C65" s="301" t="str">
        <f aca="false">IFERROR(LOOKUP(A65,'1-ToM-Requirements'!$A$7:$L$86,'1-ToM-Requirements'!$C$7:$C$86),)</f>
        <v>SG2Ct:MC-RotZ-01</v>
      </c>
      <c r="D65" s="301" t="str">
        <f aca="false">IFERROR(LOOKUP(A65,'1-ToM-Requirements'!$A$7:$L$86,'1-ToM-Requirements'!$E$7:$E$86),)</f>
        <v>Mirror Measurement Cart (SEL2)</v>
      </c>
      <c r="E65" s="301" t="n">
        <f aca="false">IFERROR(LOOKUP(A65,'4-ToM-Axes Mapping'!$A$7:$G$95,'4-ToM-Axes Mapping'!$E$7:$E$95),)</f>
        <v>0</v>
      </c>
      <c r="F65" s="301" t="n">
        <f aca="false">IFERROR(LOOKUP(A65,'4-ToM-Axes Mapping'!$A$7:$G$95,'4-ToM-Axes Mapping'!$G$7:$G$95),)</f>
        <v>0</v>
      </c>
      <c r="G65" s="301" t="str">
        <f aca="false">IF(E65=0,"",IFERROR((LOOKUP($C$1,$AC$2:$AD$18,$AD$2:$AD$18))&amp;"-"&amp;"MCS"&amp;E65,"ERROR"))</f>
        <v/>
      </c>
      <c r="H65" s="328"/>
      <c r="I65" s="328" t="n">
        <v>14</v>
      </c>
      <c r="J65" s="301" t="str">
        <f aca="false">IFERROR(LOOKUP(A65,'1-ToM-Requirements'!$A$7:$L$86,'1-ToM-Requirements'!$L$7:$L$86),)</f>
        <v>Electrical</v>
      </c>
      <c r="K65" s="404" t="s">
        <v>764</v>
      </c>
      <c r="L65" s="301" t="str">
        <f aca="false">IFERROR(IF(LOOKUP(A65,'1-ToM-Requirements'!$A$7:$L$86,'1-ToM-Requirements'!$K$7:$K$86)="Linear","mm",IF(LOOKUP(A65,'1-ToM-Requirements'!$A$7:$L$86,'1-ToM-Requirements'!$K$7:$K$86)="Rotary","degree","")),)</f>
        <v>degree</v>
      </c>
      <c r="M65" s="404" t="str">
        <f aca="false">IF(A65=0,"",IF(LOOKUP(A65,'4-ToM-Axes Mapping'!$A$7:$AM$95,'4-ToM-Axes Mapping'!$AM$7:$AM$95)=0,"","X"))</f>
        <v>X</v>
      </c>
      <c r="N65" s="404" t="str">
        <f aca="false">IF(M65="x","c","")</f>
        <v>c</v>
      </c>
      <c r="O65" s="404"/>
      <c r="P65" s="404"/>
      <c r="Q65" s="404"/>
      <c r="R65" s="404"/>
      <c r="S65" s="406"/>
      <c r="T65" s="406"/>
      <c r="U65" s="406"/>
      <c r="V65" s="406"/>
      <c r="W65" s="406"/>
      <c r="X65" s="406"/>
      <c r="Y65" s="406"/>
    </row>
    <row r="66" customFormat="false" ht="30" hidden="false" customHeight="true" outlineLevel="0" collapsed="false">
      <c r="A66" s="325" t="n">
        <v>44</v>
      </c>
      <c r="B66" s="301" t="str">
        <f aca="false">IFERROR(LOOKUP(A66,'1-ToM-Requirements'!$A$7:$L$86,'1-ToM-Requirements'!$B$7:$B$86),)</f>
        <v>Sample Table - Pneumatic Coupling</v>
      </c>
      <c r="C66" s="301" t="str">
        <f aca="false">IFERROR(LOOKUP(A66,'1-ToM-Requirements'!$A$7:$L$86,'1-ToM-Requirements'!$C$7:$C$86),)</f>
        <v>SpCpl:MC-Pne-01</v>
      </c>
      <c r="D66" s="301" t="str">
        <f aca="false">IFERROR(LOOKUP(A66,'1-ToM-Requirements'!$A$7:$L$86,'1-ToM-Requirements'!$E$7:$E$86),)</f>
        <v>Sample Support Structure on Air Pads</v>
      </c>
      <c r="E66" s="301" t="n">
        <f aca="false">IFERROR(LOOKUP(A66,'4-ToM-Axes Mapping'!$A$7:$G$95,'4-ToM-Axes Mapping'!$E$7:$E$95),)</f>
        <v>5</v>
      </c>
      <c r="F66" s="301" t="str">
        <f aca="false">IFERROR(LOOKUP(A66,'4-ToM-Axes Mapping'!$A$7:$G$95,'4-ToM-Axes Mapping'!$G$7:$G$95),)</f>
        <v>MCU 5001a (2,9kW)</v>
      </c>
      <c r="G66" s="301" t="str">
        <f aca="false">IF(E66=0,"",IFERROR((LOOKUP($C$1,$AC$2:$AD$18,$AD$2:$AD$18))&amp;"-"&amp;"MCS"&amp;E66,"ERROR"))</f>
        <v>ESTIA-MCS5</v>
      </c>
      <c r="H66" s="328"/>
      <c r="I66" s="328" t="n">
        <v>1</v>
      </c>
      <c r="J66" s="301" t="str">
        <f aca="false">IFERROR(LOOKUP(A66,'1-ToM-Requirements'!$A$7:$L$86,'1-ToM-Requirements'!$L$7:$L$86),)</f>
        <v>Pneumatic</v>
      </c>
      <c r="K66" s="404" t="s">
        <v>765</v>
      </c>
      <c r="L66" s="301" t="str">
        <f aca="false">IFERROR(IF(LOOKUP(A66,'1-ToM-Requirements'!$A$7:$L$86,'1-ToM-Requirements'!$K$7:$K$86)="Linear","mm",IF(LOOKUP(A66,'1-ToM-Requirements'!$A$7:$L$86,'1-ToM-Requirements'!$K$7:$K$86)="Rotary","degree","")),)</f>
        <v/>
      </c>
      <c r="M66" s="404" t="str">
        <f aca="false">IF(A66=0,"",IF(LOOKUP(A66,'4-ToM-Axes Mapping'!$A$7:$AM$95,'4-ToM-Axes Mapping'!$AM$7:$AM$95)=0,"","X"))</f>
        <v/>
      </c>
      <c r="N66" s="404" t="str">
        <f aca="false">IF(M66="x","c","")</f>
        <v/>
      </c>
      <c r="O66" s="404"/>
      <c r="P66" s="404"/>
      <c r="Q66" s="404"/>
      <c r="R66" s="404"/>
      <c r="S66" s="406"/>
      <c r="T66" s="406"/>
      <c r="U66" s="406"/>
      <c r="V66" s="406"/>
      <c r="W66" s="406"/>
      <c r="X66" s="406"/>
      <c r="Y66" s="406"/>
    </row>
    <row r="67" customFormat="false" ht="30" hidden="false" customHeight="true" outlineLevel="0" collapsed="false">
      <c r="A67" s="325" t="n">
        <v>48</v>
      </c>
      <c r="B67" s="301" t="str">
        <f aca="false">IFERROR(LOOKUP(A67,'1-ToM-Requirements'!$A$7:$L$86,'1-ToM-Requirements'!$B$7:$B$86),)</f>
        <v>Detector Arm - Pneumatic Coupling</v>
      </c>
      <c r="C67" s="301" t="str">
        <f aca="false">IFERROR(LOOKUP(A67,'1-ToM-Requirements'!$A$7:$L$86,'1-ToM-Requirements'!$C$7:$C$86),)</f>
        <v>DtCpl:MC-Pne-01</v>
      </c>
      <c r="D67" s="301" t="str">
        <f aca="false">IFERROR(LOOKUP(A67,'1-ToM-Requirements'!$A$7:$L$86,'1-ToM-Requirements'!$E$7:$E$86),)</f>
        <v>Detector Arm Support Structure on Air Pads</v>
      </c>
      <c r="E67" s="301" t="n">
        <f aca="false">IFERROR(LOOKUP(A67,'4-ToM-Axes Mapping'!$A$7:$G$95,'4-ToM-Axes Mapping'!$E$7:$E$95),)</f>
        <v>0</v>
      </c>
      <c r="F67" s="301" t="n">
        <f aca="false">IFERROR(LOOKUP(A67,'4-ToM-Axes Mapping'!$A$7:$G$95,'4-ToM-Axes Mapping'!$G$7:$G$95),)</f>
        <v>0</v>
      </c>
      <c r="G67" s="301" t="str">
        <f aca="false">IF(E67=0,"",IFERROR((LOOKUP($C$1,$AC$2:$AD$18,$AD$2:$AD$18))&amp;"-"&amp;"MCS"&amp;E67,"ERROR"))</f>
        <v/>
      </c>
      <c r="H67" s="328"/>
      <c r="I67" s="328" t="n">
        <v>2</v>
      </c>
      <c r="J67" s="301" t="str">
        <f aca="false">IFERROR(LOOKUP(A67,'1-ToM-Requirements'!$A$7:$L$86,'1-ToM-Requirements'!$L$7:$L$86),)</f>
        <v>Pneumatic</v>
      </c>
      <c r="K67" s="404" t="s">
        <v>766</v>
      </c>
      <c r="L67" s="301" t="str">
        <f aca="false">IFERROR(IF(LOOKUP(A67,'1-ToM-Requirements'!$A$7:$L$86,'1-ToM-Requirements'!$K$7:$K$86)="Linear","mm",IF(LOOKUP(A67,'1-ToM-Requirements'!$A$7:$L$86,'1-ToM-Requirements'!$K$7:$K$86)="Rotary","degree","")),)</f>
        <v/>
      </c>
      <c r="M67" s="404" t="str">
        <f aca="false">IF(A67=0,"",IF(LOOKUP(A67,'4-ToM-Axes Mapping'!$A$7:$AM$95,'4-ToM-Axes Mapping'!$AM$7:$AM$95)=0,"","X"))</f>
        <v/>
      </c>
      <c r="N67" s="404" t="str">
        <f aca="false">IF(M67="x","c","")</f>
        <v/>
      </c>
      <c r="O67" s="404"/>
      <c r="P67" s="404"/>
      <c r="Q67" s="404"/>
      <c r="R67" s="404"/>
      <c r="S67" s="406"/>
      <c r="T67" s="406"/>
      <c r="U67" s="406"/>
      <c r="V67" s="406"/>
      <c r="W67" s="406"/>
      <c r="X67" s="406"/>
      <c r="Y67" s="406"/>
    </row>
    <row r="68" customFormat="false" ht="30" hidden="false" customHeight="true" outlineLevel="0" collapsed="false">
      <c r="A68" s="325"/>
      <c r="B68" s="325" t="s">
        <v>622</v>
      </c>
      <c r="C68" s="301" t="n">
        <f aca="false">IFERROR(LOOKUP(A68,'1-ToM-Requirements'!$A$7:$L$86,'1-ToM-Requirements'!$B$7:$B$86),)</f>
        <v>0</v>
      </c>
      <c r="D68" s="301" t="n">
        <f aca="false">IFERROR(LOOKUP(A68,'1-ToM-Requirements'!$A$7:$L$86,'1-ToM-Requirements'!$B$7:$B$86),)</f>
        <v>0</v>
      </c>
      <c r="E68" s="301" t="n">
        <f aca="false">IFERROR(LOOKUP(A68,'4-ToM-Axes Mapping'!$A$7:$G$95,'4-ToM-Axes Mapping'!$E$7:$E$95),)</f>
        <v>0</v>
      </c>
      <c r="F68" s="301" t="n">
        <f aca="false">IFERROR(LOOKUP(A68,'4-ToM-Axes Mapping'!$A$7:$G$95,'4-ToM-Axes Mapping'!$G$7:$G$95),)</f>
        <v>0</v>
      </c>
      <c r="G68" s="301" t="str">
        <f aca="false">IF(E68=0,"",IFERROR((LOOKUP($C$1,$AC$2:$AD$18,$AD$2:$AD$18))&amp;"-"&amp;"MCS"&amp;E68,"ERROR"))</f>
        <v/>
      </c>
      <c r="H68" s="328"/>
      <c r="I68" s="328" t="n">
        <v>3</v>
      </c>
      <c r="J68" s="301" t="s">
        <v>99</v>
      </c>
      <c r="K68" s="404" t="s">
        <v>767</v>
      </c>
      <c r="L68" s="301" t="n">
        <f aca="false">IFERROR(IF(LOOKUP(A68,'1-ToM-Requirements'!$A$7:$L$86,'1-ToM-Requirements'!$K$7:$K$86)="Linear","mm",IF(LOOKUP(A68,'1-ToM-Requirements'!$A$7:$L$86,'1-ToM-Requirements'!$K$7:$K$86)="Rotary","degree","")),)</f>
        <v>0</v>
      </c>
      <c r="M68" s="404" t="str">
        <f aca="false">IF(A68=0,"",IF(LOOKUP(A68,'4-ToM-Axes Mapping'!$A$7:$AM$95,'4-ToM-Axes Mapping'!$AM$7:$AM$95)=0,"","X"))</f>
        <v/>
      </c>
      <c r="N68" s="404" t="str">
        <f aca="false">IF(M68="x","c","")</f>
        <v/>
      </c>
      <c r="O68" s="404"/>
      <c r="P68" s="404"/>
      <c r="Q68" s="404"/>
      <c r="R68" s="404"/>
      <c r="S68" s="406"/>
      <c r="T68" s="406"/>
      <c r="U68" s="406"/>
      <c r="V68" s="406"/>
      <c r="W68" s="406"/>
      <c r="X68" s="406"/>
      <c r="Y68" s="406"/>
    </row>
    <row r="69" customFormat="false" ht="30" hidden="false" customHeight="true" outlineLevel="0" collapsed="false">
      <c r="A69" s="325"/>
      <c r="B69" s="325" t="s">
        <v>623</v>
      </c>
      <c r="C69" s="301" t="n">
        <f aca="false">IFERROR(LOOKUP(A69,'1-ToM-Requirements'!$A$7:$L$86,'1-ToM-Requirements'!$B$7:$B$86),)</f>
        <v>0</v>
      </c>
      <c r="D69" s="301" t="n">
        <f aca="false">IFERROR(LOOKUP(A69,'1-ToM-Requirements'!$A$7:$L$86,'1-ToM-Requirements'!$B$7:$B$86),)</f>
        <v>0</v>
      </c>
      <c r="E69" s="301" t="n">
        <f aca="false">IFERROR(LOOKUP(A69,'4-ToM-Axes Mapping'!$A$7:$G$95,'4-ToM-Axes Mapping'!$E$7:$E$95),)</f>
        <v>0</v>
      </c>
      <c r="F69" s="301" t="n">
        <f aca="false">IFERROR(LOOKUP(A69,'4-ToM-Axes Mapping'!$A$7:$G$95,'4-ToM-Axes Mapping'!$G$7:$G$95),)</f>
        <v>0</v>
      </c>
      <c r="G69" s="301" t="str">
        <f aca="false">IF(E69=0,"",IFERROR((LOOKUP($C$1,$AC$2:$AD$18,$AD$2:$AD$18))&amp;"-"&amp;"MCS"&amp;E69,"ERROR"))</f>
        <v/>
      </c>
      <c r="H69" s="328"/>
      <c r="I69" s="328" t="n">
        <v>4</v>
      </c>
      <c r="J69" s="301" t="s">
        <v>99</v>
      </c>
      <c r="K69" s="404" t="s">
        <v>768</v>
      </c>
      <c r="L69" s="301" t="n">
        <f aca="false">IFERROR(IF(LOOKUP(A69,'1-ToM-Requirements'!$A$7:$L$86,'1-ToM-Requirements'!$K$7:$K$86)="Linear","mm",IF(LOOKUP(A69,'1-ToM-Requirements'!$A$7:$L$86,'1-ToM-Requirements'!$K$7:$K$86)="Rotary","degree","")),)</f>
        <v>0</v>
      </c>
      <c r="M69" s="404" t="str">
        <f aca="false">IF(A69=0,"",IF(LOOKUP(A69,'4-ToM-Axes Mapping'!$A$7:$AM$95,'4-ToM-Axes Mapping'!$AM$7:$AM$95)=0,"","X"))</f>
        <v/>
      </c>
      <c r="N69" s="404" t="str">
        <f aca="false">IF(M69="x","c","")</f>
        <v/>
      </c>
      <c r="O69" s="404"/>
      <c r="P69" s="404"/>
      <c r="Q69" s="404"/>
      <c r="R69" s="404"/>
      <c r="S69" s="406"/>
      <c r="T69" s="406"/>
      <c r="U69" s="406"/>
      <c r="V69" s="406"/>
      <c r="W69" s="406"/>
      <c r="X69" s="406"/>
      <c r="Y69" s="406"/>
    </row>
    <row r="70" customFormat="false" ht="30" hidden="false" customHeight="true" outlineLevel="0" collapsed="false">
      <c r="A70" s="325"/>
      <c r="B70" s="325" t="s">
        <v>630</v>
      </c>
      <c r="C70" s="301" t="n">
        <f aca="false">IFERROR(LOOKUP(A70,'1-ToM-Requirements'!$A$7:$L$86,'1-ToM-Requirements'!$B$7:$B$86),)</f>
        <v>0</v>
      </c>
      <c r="D70" s="301" t="n">
        <f aca="false">IFERROR(LOOKUP(A70,'1-ToM-Requirements'!$A$7:$L$86,'1-ToM-Requirements'!$B$7:$B$86),)</f>
        <v>0</v>
      </c>
      <c r="E70" s="301" t="n">
        <f aca="false">IFERROR(LOOKUP(A70,'4-ToM-Axes Mapping'!$A$7:$G$95,'4-ToM-Axes Mapping'!$E$7:$E$95),)</f>
        <v>0</v>
      </c>
      <c r="F70" s="301" t="n">
        <f aca="false">IFERROR(LOOKUP(A70,'4-ToM-Axes Mapping'!$A$7:$G$95,'4-ToM-Axes Mapping'!$G$7:$G$95),)</f>
        <v>0</v>
      </c>
      <c r="G70" s="301" t="str">
        <f aca="false">IF(E70=0,"",IFERROR((LOOKUP($C$1,$AC$2:$AD$18,$AD$2:$AD$18))&amp;"-"&amp;"MCS"&amp;E70,"ERROR"))</f>
        <v/>
      </c>
      <c r="H70" s="328"/>
      <c r="I70" s="328" t="n">
        <v>5</v>
      </c>
      <c r="J70" s="301" t="s">
        <v>99</v>
      </c>
      <c r="K70" s="404" t="s">
        <v>769</v>
      </c>
      <c r="L70" s="301" t="n">
        <f aca="false">IFERROR(IF(LOOKUP(A70,'1-ToM-Requirements'!$A$7:$L$86,'1-ToM-Requirements'!$K$7:$K$86)="Linear","mm",IF(LOOKUP(A70,'1-ToM-Requirements'!$A$7:$L$86,'1-ToM-Requirements'!$K$7:$K$86)="Rotary","degree","")),)</f>
        <v>0</v>
      </c>
      <c r="M70" s="404" t="str">
        <f aca="false">IF(A70=0,"",IF(LOOKUP(A70,'4-ToM-Axes Mapping'!$A$7:$AM$95,'4-ToM-Axes Mapping'!$AM$7:$AM$95)=0,"","X"))</f>
        <v/>
      </c>
      <c r="N70" s="404" t="str">
        <f aca="false">IF(M70="x","c","")</f>
        <v/>
      </c>
      <c r="O70" s="404"/>
      <c r="P70" s="404"/>
      <c r="Q70" s="404"/>
      <c r="R70" s="404"/>
      <c r="S70" s="406"/>
      <c r="T70" s="406"/>
      <c r="U70" s="406"/>
      <c r="V70" s="406"/>
      <c r="W70" s="406"/>
      <c r="X70" s="406"/>
      <c r="Y70" s="406"/>
    </row>
    <row r="71" customFormat="false" ht="30" hidden="false" customHeight="true" outlineLevel="0" collapsed="false">
      <c r="A71" s="325"/>
      <c r="B71" s="325" t="s">
        <v>631</v>
      </c>
      <c r="C71" s="301" t="n">
        <f aca="false">IFERROR(LOOKUP(A71,'1-ToM-Requirements'!$A$7:$L$86,'1-ToM-Requirements'!$B$7:$B$86),)</f>
        <v>0</v>
      </c>
      <c r="D71" s="301" t="n">
        <f aca="false">IFERROR(LOOKUP(A71,'1-ToM-Requirements'!$A$7:$L$86,'1-ToM-Requirements'!$B$7:$B$86),)</f>
        <v>0</v>
      </c>
      <c r="E71" s="301" t="n">
        <f aca="false">IFERROR(LOOKUP(A71,'4-ToM-Axes Mapping'!$A$7:$G$95,'4-ToM-Axes Mapping'!$E$7:$E$95),)</f>
        <v>0</v>
      </c>
      <c r="F71" s="301" t="n">
        <f aca="false">IFERROR(LOOKUP(A71,'4-ToM-Axes Mapping'!$A$7:$G$95,'4-ToM-Axes Mapping'!$G$7:$G$95),)</f>
        <v>0</v>
      </c>
      <c r="G71" s="301" t="str">
        <f aca="false">IF(E71=0,"",IFERROR((LOOKUP($C$1,$AC$2:$AD$18,$AD$2:$AD$18))&amp;"-"&amp;"MCS"&amp;E71,"ERROR"))</f>
        <v/>
      </c>
      <c r="H71" s="328"/>
      <c r="I71" s="328" t="n">
        <v>6</v>
      </c>
      <c r="J71" s="301" t="s">
        <v>99</v>
      </c>
      <c r="K71" s="404" t="s">
        <v>770</v>
      </c>
      <c r="L71" s="301" t="n">
        <f aca="false">IFERROR(IF(LOOKUP(A71,'1-ToM-Requirements'!$A$7:$L$86,'1-ToM-Requirements'!$K$7:$K$86)="Linear","mm",IF(LOOKUP(A71,'1-ToM-Requirements'!$A$7:$L$86,'1-ToM-Requirements'!$K$7:$K$86)="Rotary","degree","")),)</f>
        <v>0</v>
      </c>
      <c r="M71" s="404" t="str">
        <f aca="false">IF(A71=0,"",IF(LOOKUP(A71,'4-ToM-Axes Mapping'!$A$7:$AM$95,'4-ToM-Axes Mapping'!$AM$7:$AM$95)=0,"","X"))</f>
        <v/>
      </c>
      <c r="N71" s="404" t="str">
        <f aca="false">IF(M71="x","c","")</f>
        <v/>
      </c>
      <c r="O71" s="404"/>
      <c r="P71" s="404"/>
      <c r="Q71" s="404"/>
      <c r="R71" s="404"/>
      <c r="S71" s="406"/>
      <c r="T71" s="406"/>
      <c r="U71" s="406"/>
      <c r="V71" s="406"/>
      <c r="W71" s="406"/>
      <c r="X71" s="406"/>
      <c r="Y71" s="406"/>
    </row>
    <row r="72" customFormat="false" ht="30" hidden="false" customHeight="true" outlineLevel="0" collapsed="false">
      <c r="A72" s="325"/>
      <c r="B72" s="325" t="s">
        <v>632</v>
      </c>
      <c r="C72" s="301" t="n">
        <f aca="false">IFERROR(LOOKUP(A72,'1-ToM-Requirements'!$A$7:$L$86,'1-ToM-Requirements'!$B$7:$B$86),)</f>
        <v>0</v>
      </c>
      <c r="D72" s="301" t="n">
        <f aca="false">IFERROR(LOOKUP(A72,'1-ToM-Requirements'!$A$7:$L$86,'1-ToM-Requirements'!$B$7:$B$86),)</f>
        <v>0</v>
      </c>
      <c r="E72" s="301" t="n">
        <f aca="false">IFERROR(LOOKUP(A72,'4-ToM-Axes Mapping'!$A$7:$G$95,'4-ToM-Axes Mapping'!$E$7:$E$95),)</f>
        <v>0</v>
      </c>
      <c r="F72" s="301" t="n">
        <f aca="false">IFERROR(LOOKUP(A72,'4-ToM-Axes Mapping'!$A$7:$G$95,'4-ToM-Axes Mapping'!$G$7:$G$95),)</f>
        <v>0</v>
      </c>
      <c r="G72" s="301" t="str">
        <f aca="false">IF(E72=0,"",IFERROR((LOOKUP($C$1,$AC$2:$AD$18,$AD$2:$AD$18))&amp;"-"&amp;"MCS"&amp;E72,"ERROR"))</f>
        <v/>
      </c>
      <c r="H72" s="328"/>
      <c r="I72" s="328" t="n">
        <v>7</v>
      </c>
      <c r="J72" s="301" t="s">
        <v>99</v>
      </c>
      <c r="K72" s="404" t="s">
        <v>771</v>
      </c>
      <c r="L72" s="301" t="n">
        <f aca="false">IFERROR(IF(LOOKUP(A72,'1-ToM-Requirements'!$A$7:$L$86,'1-ToM-Requirements'!$K$7:$K$86)="Linear","mm",IF(LOOKUP(A72,'1-ToM-Requirements'!$A$7:$L$86,'1-ToM-Requirements'!$K$7:$K$86)="Rotary","degree","")),)</f>
        <v>0</v>
      </c>
      <c r="M72" s="404" t="str">
        <f aca="false">IF(A72=0,"",IF(LOOKUP(A72,'4-ToM-Axes Mapping'!$A$7:$AM$95,'4-ToM-Axes Mapping'!$AM$7:$AM$95)=0,"","X"))</f>
        <v/>
      </c>
      <c r="N72" s="404" t="str">
        <f aca="false">IF(M72="x","c","")</f>
        <v/>
      </c>
      <c r="O72" s="404"/>
      <c r="P72" s="404"/>
      <c r="Q72" s="404"/>
      <c r="R72" s="404"/>
      <c r="S72" s="406"/>
      <c r="T72" s="406"/>
      <c r="U72" s="406"/>
      <c r="V72" s="406"/>
      <c r="W72" s="406"/>
      <c r="X72" s="406"/>
      <c r="Y72" s="406"/>
    </row>
    <row r="73" customFormat="false" ht="30" hidden="false" customHeight="true" outlineLevel="0" collapsed="false">
      <c r="A73" s="325"/>
      <c r="B73" s="325" t="s">
        <v>633</v>
      </c>
      <c r="C73" s="301" t="n">
        <f aca="false">IFERROR(LOOKUP(A73,'1-ToM-Requirements'!$A$7:$L$86,'1-ToM-Requirements'!$B$7:$B$86),)</f>
        <v>0</v>
      </c>
      <c r="D73" s="301" t="n">
        <f aca="false">IFERROR(LOOKUP(A73,'1-ToM-Requirements'!$A$7:$L$86,'1-ToM-Requirements'!$B$7:$B$86),)</f>
        <v>0</v>
      </c>
      <c r="E73" s="301" t="n">
        <f aca="false">IFERROR(LOOKUP(A73,'4-ToM-Axes Mapping'!$A$7:$G$95,'4-ToM-Axes Mapping'!$E$7:$E$95),)</f>
        <v>0</v>
      </c>
      <c r="F73" s="301" t="n">
        <f aca="false">IFERROR(LOOKUP(A73,'4-ToM-Axes Mapping'!$A$7:$G$95,'4-ToM-Axes Mapping'!$G$7:$G$95),)</f>
        <v>0</v>
      </c>
      <c r="G73" s="301" t="str">
        <f aca="false">IF(E73=0,"",IFERROR((LOOKUP($C$1,$AC$2:$AD$18,$AD$2:$AD$18))&amp;"-"&amp;"MCS"&amp;E73,"ERROR"))</f>
        <v/>
      </c>
      <c r="H73" s="328"/>
      <c r="I73" s="328" t="n">
        <v>8</v>
      </c>
      <c r="J73" s="301" t="s">
        <v>99</v>
      </c>
      <c r="K73" s="404" t="s">
        <v>772</v>
      </c>
      <c r="L73" s="301" t="n">
        <f aca="false">IFERROR(IF(LOOKUP(A73,'1-ToM-Requirements'!$A$7:$L$86,'1-ToM-Requirements'!$K$7:$K$86)="Linear","mm",IF(LOOKUP(A73,'1-ToM-Requirements'!$A$7:$L$86,'1-ToM-Requirements'!$K$7:$K$86)="Rotary","degree","")),)</f>
        <v>0</v>
      </c>
      <c r="M73" s="404" t="str">
        <f aca="false">IF(A73=0,"",IF(LOOKUP(A73,'4-ToM-Axes Mapping'!$A$7:$AM$95,'4-ToM-Axes Mapping'!$AM$7:$AM$95)=0,"","X"))</f>
        <v/>
      </c>
      <c r="N73" s="404" t="str">
        <f aca="false">IF(M73="x","c","")</f>
        <v/>
      </c>
      <c r="O73" s="404"/>
      <c r="P73" s="404"/>
      <c r="Q73" s="404"/>
      <c r="R73" s="404"/>
      <c r="S73" s="406"/>
      <c r="T73" s="406"/>
      <c r="U73" s="406"/>
      <c r="V73" s="406"/>
      <c r="W73" s="406"/>
      <c r="X73" s="406"/>
      <c r="Y73" s="406"/>
    </row>
    <row r="74" customFormat="false" ht="30" hidden="false" customHeight="true" outlineLevel="0" collapsed="false">
      <c r="A74" s="325" t="n">
        <v>49</v>
      </c>
      <c r="B74" s="301" t="str">
        <f aca="false">IFERROR(LOOKUP(A74,'1-ToM-Requirements'!$A$7:$L$86,'1-ToM-Requirements'!$B$7:$B$86),)</f>
        <v>Analyzer Lift</v>
      </c>
      <c r="C74" s="301" t="str">
        <f aca="false">IFERROR(LOOKUP(A74,'1-ToM-Requirements'!$A$7:$L$86,'1-ToM-Requirements'!$C$7:$C$86),)</f>
        <v>AnLft:MC-LinZ01</v>
      </c>
      <c r="D74" s="301" t="str">
        <f aca="false">IFERROR(LOOKUP(A74,'1-ToM-Requirements'!$A$7:$L$86,'1-ToM-Requirements'!$E$7:$E$86),)</f>
        <v>Analyser In-Beam Positioning</v>
      </c>
      <c r="E74" s="301" t="n">
        <f aca="false">IFERROR(LOOKUP(A74,'4-ToM-Axes Mapping'!$A$7:$G$95,'4-ToM-Axes Mapping'!$E$7:$E$95),)</f>
        <v>0</v>
      </c>
      <c r="F74" s="301" t="n">
        <f aca="false">IFERROR(LOOKUP(A74,'4-ToM-Axes Mapping'!$A$7:$G$95,'4-ToM-Axes Mapping'!$G$7:$G$95),)</f>
        <v>0</v>
      </c>
      <c r="G74" s="301" t="str">
        <f aca="false">IF(E74=0,"",IFERROR((LOOKUP($C$1,$AC$2:$AD$18,$AD$2:$AD$18))&amp;"-"&amp;"MCS"&amp;E74,"ERROR"))</f>
        <v/>
      </c>
      <c r="H74" s="328"/>
      <c r="I74" s="328" t="n">
        <v>1</v>
      </c>
      <c r="J74" s="301" t="str">
        <f aca="false">IFERROR(LOOKUP(A74,'1-ToM-Requirements'!$A$7:$L$86,'1-ToM-Requirements'!$L$7:$L$86),)</f>
        <v>Electrical</v>
      </c>
      <c r="K74" s="404" t="s">
        <v>773</v>
      </c>
      <c r="L74" s="301" t="str">
        <f aca="false">IFERROR(IF(LOOKUP(A74,'1-ToM-Requirements'!$A$7:$L$86,'1-ToM-Requirements'!$K$7:$K$86)="Linear","mm",IF(LOOKUP(A74,'1-ToM-Requirements'!$A$7:$L$86,'1-ToM-Requirements'!$K$7:$K$86)="Rotary","degree","")),)</f>
        <v>mm</v>
      </c>
      <c r="M74" s="404" t="str">
        <f aca="false">IF(A74=0,"",IF(LOOKUP(A74,'4-ToM-Axes Mapping'!$A$7:$AM$95,'4-ToM-Axes Mapping'!$AM$7:$AM$95)=0,"","X"))</f>
        <v/>
      </c>
      <c r="N74" s="404" t="str">
        <f aca="false">IF(M74="x","c","")</f>
        <v/>
      </c>
      <c r="O74" s="404"/>
      <c r="P74" s="404"/>
      <c r="Q74" s="404"/>
      <c r="R74" s="404"/>
      <c r="S74" s="406"/>
      <c r="T74" s="406"/>
      <c r="U74" s="406"/>
      <c r="V74" s="406"/>
      <c r="W74" s="406"/>
      <c r="X74" s="406"/>
      <c r="Y74" s="406"/>
    </row>
    <row r="75" customFormat="false" ht="30" hidden="false" customHeight="true" outlineLevel="0" collapsed="false">
      <c r="A75" s="325"/>
      <c r="B75" s="301" t="s">
        <v>621</v>
      </c>
      <c r="C75" s="301" t="n">
        <f aca="false">IFERROR(LOOKUP(A75,'1-ToM-Requirements'!$A$7:$L$86,'1-ToM-Requirements'!$B$7:$B$86),)</f>
        <v>0</v>
      </c>
      <c r="D75" s="301" t="n">
        <f aca="false">IFERROR(LOOKUP(A75,'1-ToM-Requirements'!$A$7:$L$86,'1-ToM-Requirements'!$B$7:$B$86),)</f>
        <v>0</v>
      </c>
      <c r="E75" s="301" t="n">
        <f aca="false">IFERROR(LOOKUP(A75,'4-ToM-Axes Mapping'!$A$7:$G$95,'4-ToM-Axes Mapping'!$E$7:$E$95),)</f>
        <v>0</v>
      </c>
      <c r="F75" s="301" t="n">
        <f aca="false">IFERROR(LOOKUP(A75,'4-ToM-Axes Mapping'!$A$7:$G$95,'4-ToM-Axes Mapping'!$G$7:$G$95),)</f>
        <v>0</v>
      </c>
      <c r="G75" s="301" t="str">
        <f aca="false">IF(E75=0,"",IFERROR((LOOKUP($C$1,$AC$2:$AD$18,$AD$2:$AD$18))&amp;"-"&amp;"MCS"&amp;E75,"ERROR"))</f>
        <v/>
      </c>
      <c r="H75" s="328"/>
      <c r="I75" s="328" t="n">
        <v>2</v>
      </c>
      <c r="J75" s="301" t="s">
        <v>89</v>
      </c>
      <c r="K75" s="404" t="s">
        <v>774</v>
      </c>
      <c r="L75" s="301" t="s">
        <v>684</v>
      </c>
      <c r="M75" s="404" t="str">
        <f aca="false">IF(A75=0,"",IF(LOOKUP(A75,'4-ToM-Axes Mapping'!$A$7:$AM$95,'4-ToM-Axes Mapping'!$AM$7:$AM$95)=0,"","X"))</f>
        <v/>
      </c>
      <c r="N75" s="404" t="str">
        <f aca="false">IF(M75="x","c","")</f>
        <v/>
      </c>
      <c r="O75" s="404"/>
      <c r="P75" s="404"/>
      <c r="Q75" s="404"/>
      <c r="R75" s="404"/>
      <c r="S75" s="406"/>
      <c r="T75" s="406"/>
      <c r="U75" s="406"/>
      <c r="V75" s="406"/>
      <c r="W75" s="406"/>
      <c r="X75" s="406"/>
      <c r="Y75" s="406"/>
    </row>
    <row r="76" customFormat="false" ht="30" hidden="false" customHeight="true" outlineLevel="0" collapsed="false">
      <c r="A76" s="325" t="n">
        <v>39</v>
      </c>
      <c r="B76" s="301" t="str">
        <f aca="false">IFERROR(LOOKUP(A76,'1-ToM-Requirements'!$A$7:$L$86,'1-ToM-Requirements'!$B$7:$B$86),)</f>
        <v>Sample Slit Set- Left Blade</v>
      </c>
      <c r="C76" s="301" t="str">
        <f aca="false">IFERROR(LOOKUP(A76,'1-ToM-Requirements'!$A$7:$L$86,'1-ToM-Requirements'!$C$7:$C$86),)</f>
        <v>SpSl:MC-SlYp</v>
      </c>
      <c r="D76" s="301" t="str">
        <f aca="false">IFERROR(LOOKUP(A76,'1-ToM-Requirements'!$A$7:$L$86,'1-ToM-Requirements'!$E$7:$E$86),)</f>
        <v>Sample Slit System</v>
      </c>
      <c r="E76" s="301" t="n">
        <f aca="false">IFERROR(LOOKUP(A76,'4-ToM-Axes Mapping'!$A$7:$G$95,'4-ToM-Axes Mapping'!$E$7:$E$95),)</f>
        <v>0</v>
      </c>
      <c r="F76" s="301" t="n">
        <f aca="false">IFERROR(LOOKUP(A76,'4-ToM-Axes Mapping'!$A$7:$G$95,'4-ToM-Axes Mapping'!$G$7:$G$95),)</f>
        <v>0</v>
      </c>
      <c r="G76" s="301" t="str">
        <f aca="false">IF(E76=0,"",IFERROR((LOOKUP($C$1,$AC$2:$AD$18,$AD$2:$AD$18))&amp;"-"&amp;"MCS"&amp;E76,"ERROR"))</f>
        <v/>
      </c>
      <c r="H76" s="328"/>
      <c r="I76" s="328" t="n">
        <v>3</v>
      </c>
      <c r="J76" s="301" t="str">
        <f aca="false">IFERROR(LOOKUP(A76,'1-ToM-Requirements'!$A$7:$L$86,'1-ToM-Requirements'!$L$7:$L$86),)</f>
        <v>Electrical</v>
      </c>
      <c r="K76" s="404" t="s">
        <v>775</v>
      </c>
      <c r="L76" s="301" t="str">
        <f aca="false">IFERROR(IF(LOOKUP(A76,'1-ToM-Requirements'!$A$7:$L$86,'1-ToM-Requirements'!$K$7:$K$86)="Linear","mm",IF(LOOKUP(A76,'1-ToM-Requirements'!$A$7:$L$86,'1-ToM-Requirements'!$K$7:$K$86)="Rotary","degree","")),)</f>
        <v>mm</v>
      </c>
      <c r="M76" s="404"/>
      <c r="N76" s="404" t="str">
        <f aca="false">IF(M76="x","c","")</f>
        <v/>
      </c>
      <c r="O76" s="404"/>
      <c r="P76" s="404"/>
      <c r="Q76" s="404"/>
      <c r="R76" s="404"/>
      <c r="S76" s="406"/>
      <c r="T76" s="406"/>
      <c r="U76" s="406"/>
      <c r="V76" s="406"/>
      <c r="W76" s="406"/>
      <c r="X76" s="406"/>
      <c r="Y76" s="406"/>
    </row>
    <row r="77" customFormat="false" ht="30" hidden="false" customHeight="true" outlineLevel="0" collapsed="false">
      <c r="A77" s="325" t="n">
        <v>40</v>
      </c>
      <c r="B77" s="301" t="str">
        <f aca="false">IFERROR(LOOKUP(A77,'1-ToM-Requirements'!$A$7:$L$86,'1-ToM-Requirements'!$B$7:$B$86),)</f>
        <v>Sample Slit Set - Right Blade</v>
      </c>
      <c r="C77" s="301" t="str">
        <f aca="false">IFERROR(LOOKUP(A77,'1-ToM-Requirements'!$A$7:$L$86,'1-ToM-Requirements'!$C$7:$C$86),)</f>
        <v>SpSl:MC-SlYm</v>
      </c>
      <c r="D77" s="301" t="str">
        <f aca="false">IFERROR(LOOKUP(A77,'1-ToM-Requirements'!$A$7:$L$86,'1-ToM-Requirements'!$E$7:$E$86),)</f>
        <v>Sample Slit System</v>
      </c>
      <c r="E77" s="301" t="n">
        <f aca="false">IFERROR(LOOKUP(A77,'4-ToM-Axes Mapping'!$A$7:$G$95,'4-ToM-Axes Mapping'!$E$7:$E$95),)</f>
        <v>0</v>
      </c>
      <c r="F77" s="301" t="n">
        <f aca="false">IFERROR(LOOKUP(A77,'4-ToM-Axes Mapping'!$A$7:$G$95,'4-ToM-Axes Mapping'!$G$7:$G$95),)</f>
        <v>0</v>
      </c>
      <c r="G77" s="301" t="str">
        <f aca="false">IF(E77=0,"",IFERROR((LOOKUP($C$1,$AC$2:$AD$18,$AD$2:$AD$18))&amp;"-"&amp;"MCS"&amp;E77,"ERROR"))</f>
        <v/>
      </c>
      <c r="H77" s="328"/>
      <c r="I77" s="328" t="n">
        <v>4</v>
      </c>
      <c r="J77" s="301" t="str">
        <f aca="false">IFERROR(LOOKUP(A77,'1-ToM-Requirements'!$A$7:$L$86,'1-ToM-Requirements'!$L$7:$L$86),)</f>
        <v>Electrical</v>
      </c>
      <c r="K77" s="404" t="s">
        <v>776</v>
      </c>
      <c r="L77" s="301" t="str">
        <f aca="false">IFERROR(IF(LOOKUP(A77,'1-ToM-Requirements'!$A$7:$L$86,'1-ToM-Requirements'!$K$7:$K$86)="Linear","mm",IF(LOOKUP(A77,'1-ToM-Requirements'!$A$7:$L$86,'1-ToM-Requirements'!$K$7:$K$86)="Rotary","degree","")),)</f>
        <v>mm</v>
      </c>
      <c r="M77" s="404"/>
      <c r="N77" s="404" t="str">
        <f aca="false">IF(M77="x","c","")</f>
        <v/>
      </c>
      <c r="O77" s="404"/>
      <c r="P77" s="404"/>
      <c r="Q77" s="404"/>
      <c r="R77" s="404"/>
      <c r="S77" s="406"/>
      <c r="T77" s="406"/>
      <c r="U77" s="406"/>
      <c r="V77" s="406"/>
      <c r="W77" s="406"/>
      <c r="X77" s="406"/>
      <c r="Y77" s="406"/>
    </row>
    <row r="78" customFormat="false" ht="30" hidden="false" customHeight="true" outlineLevel="0" collapsed="false">
      <c r="A78" s="325" t="n">
        <v>41</v>
      </c>
      <c r="B78" s="301" t="str">
        <f aca="false">IFERROR(LOOKUP(A78,'1-ToM-Requirements'!$A$7:$L$86,'1-ToM-Requirements'!$B$7:$B$86),)</f>
        <v>Sample Slit Set- Upper Blade</v>
      </c>
      <c r="C78" s="301" t="str">
        <f aca="false">IFERROR(LOOKUP(A78,'1-ToM-Requirements'!$A$7:$L$86,'1-ToM-Requirements'!$C$7:$C$86),)</f>
        <v>SpSl:MC-SlZp</v>
      </c>
      <c r="D78" s="301" t="str">
        <f aca="false">IFERROR(LOOKUP(A78,'1-ToM-Requirements'!$A$7:$L$86,'1-ToM-Requirements'!$E$7:$E$86),)</f>
        <v>Sample Slit System</v>
      </c>
      <c r="E78" s="301" t="n">
        <f aca="false">IFERROR(LOOKUP(A78,'4-ToM-Axes Mapping'!$A$7:$G$95,'4-ToM-Axes Mapping'!$E$7:$E$95),)</f>
        <v>0</v>
      </c>
      <c r="F78" s="301" t="n">
        <f aca="false">IFERROR(LOOKUP(A78,'4-ToM-Axes Mapping'!$A$7:$G$95,'4-ToM-Axes Mapping'!$G$7:$G$95),)</f>
        <v>0</v>
      </c>
      <c r="G78" s="301" t="str">
        <f aca="false">IF(E78=0,"",IFERROR((LOOKUP($C$1,$AC$2:$AD$18,$AD$2:$AD$18))&amp;"-"&amp;"MCS"&amp;E78,"ERROR"))</f>
        <v/>
      </c>
      <c r="H78" s="328"/>
      <c r="I78" s="328" t="n">
        <v>5</v>
      </c>
      <c r="J78" s="301" t="str">
        <f aca="false">IFERROR(LOOKUP(A78,'1-ToM-Requirements'!$A$7:$L$86,'1-ToM-Requirements'!$L$7:$L$86),)</f>
        <v>Electrical</v>
      </c>
      <c r="K78" s="404" t="s">
        <v>777</v>
      </c>
      <c r="L78" s="301" t="str">
        <f aca="false">IFERROR(IF(LOOKUP(A78,'1-ToM-Requirements'!$A$7:$L$86,'1-ToM-Requirements'!$K$7:$K$86)="Linear","mm",IF(LOOKUP(A78,'1-ToM-Requirements'!$A$7:$L$86,'1-ToM-Requirements'!$K$7:$K$86)="Rotary","degree","")),)</f>
        <v>mm</v>
      </c>
      <c r="M78" s="404"/>
      <c r="N78" s="404" t="str">
        <f aca="false">IF(M78="x","c","")</f>
        <v/>
      </c>
      <c r="O78" s="404"/>
      <c r="P78" s="404"/>
      <c r="Q78" s="404"/>
      <c r="R78" s="404"/>
      <c r="S78" s="406"/>
      <c r="T78" s="406"/>
      <c r="U78" s="406"/>
      <c r="V78" s="406"/>
      <c r="W78" s="406"/>
      <c r="X78" s="406"/>
      <c r="Y78" s="406"/>
    </row>
    <row r="79" customFormat="false" ht="30" hidden="false" customHeight="true" outlineLevel="0" collapsed="false">
      <c r="A79" s="325" t="n">
        <v>42</v>
      </c>
      <c r="B79" s="301" t="str">
        <f aca="false">IFERROR(LOOKUP(A79,'1-ToM-Requirements'!$A$7:$L$86,'1-ToM-Requirements'!$B$7:$B$86),)</f>
        <v>Sample Slit Set - Lower Blade</v>
      </c>
      <c r="C79" s="301" t="str">
        <f aca="false">IFERROR(LOOKUP(A79,'1-ToM-Requirements'!$A$7:$L$86,'1-ToM-Requirements'!$C$7:$C$86),)</f>
        <v>SpSl:MC-SlZm</v>
      </c>
      <c r="D79" s="301" t="str">
        <f aca="false">IFERROR(LOOKUP(A79,'1-ToM-Requirements'!$A$7:$L$86,'1-ToM-Requirements'!$E$7:$E$86),)</f>
        <v>Sample Slit System</v>
      </c>
      <c r="E79" s="301" t="n">
        <f aca="false">IFERROR(LOOKUP(A79,'4-ToM-Axes Mapping'!$A$7:$G$95,'4-ToM-Axes Mapping'!$E$7:$E$95),)</f>
        <v>0</v>
      </c>
      <c r="F79" s="301" t="n">
        <f aca="false">IFERROR(LOOKUP(A79,'4-ToM-Axes Mapping'!$A$7:$G$95,'4-ToM-Axes Mapping'!$G$7:$G$95),)</f>
        <v>0</v>
      </c>
      <c r="G79" s="301" t="str">
        <f aca="false">IF(E79=0,"",IFERROR((LOOKUP($C$1,$AC$2:$AD$18,$AD$2:$AD$18))&amp;"-"&amp;"MCS"&amp;E79,"ERROR"))</f>
        <v/>
      </c>
      <c r="H79" s="328"/>
      <c r="I79" s="328" t="n">
        <v>6</v>
      </c>
      <c r="J79" s="301" t="str">
        <f aca="false">IFERROR(LOOKUP(A79,'1-ToM-Requirements'!$A$7:$L$86,'1-ToM-Requirements'!$L$7:$L$86),)</f>
        <v>Electrical</v>
      </c>
      <c r="K79" s="404" t="s">
        <v>778</v>
      </c>
      <c r="L79" s="301" t="str">
        <f aca="false">IFERROR(IF(LOOKUP(A79,'1-ToM-Requirements'!$A$7:$L$86,'1-ToM-Requirements'!$K$7:$K$86)="Linear","mm",IF(LOOKUP(A79,'1-ToM-Requirements'!$A$7:$L$86,'1-ToM-Requirements'!$K$7:$K$86)="Rotary","degree","")),)</f>
        <v>mm</v>
      </c>
      <c r="M79" s="404"/>
      <c r="N79" s="404" t="str">
        <f aca="false">IF(M79="x","c","")</f>
        <v/>
      </c>
      <c r="O79" s="404"/>
      <c r="P79" s="404"/>
      <c r="Q79" s="404"/>
      <c r="R79" s="404"/>
      <c r="S79" s="406"/>
      <c r="T79" s="406"/>
      <c r="U79" s="406"/>
      <c r="V79" s="406"/>
      <c r="W79" s="406"/>
      <c r="X79" s="406"/>
      <c r="Y79" s="406"/>
    </row>
    <row r="80" customFormat="false" ht="30" hidden="false" customHeight="true" outlineLevel="0" collapsed="false">
      <c r="A80" s="325" t="n">
        <v>43</v>
      </c>
      <c r="B80" s="301" t="str">
        <f aca="false">IFERROR(LOOKUP(A80,'1-ToM-Requirements'!$A$7:$L$86,'1-ToM-Requirements'!$B$7:$B$86),)</f>
        <v>Sample Lateral Adjustment</v>
      </c>
      <c r="C80" s="301" t="str">
        <f aca="false">IFERROR(LOOKUP(A80,'1-ToM-Requirements'!$A$7:$L$86,'1-ToM-Requirements'!$C$7:$C$86),)</f>
        <v>SpLin:MC-LinY-01</v>
      </c>
      <c r="D80" s="301" t="str">
        <f aca="false">IFERROR(LOOKUP(A80,'1-ToM-Requirements'!$A$7:$L$86,'1-ToM-Requirements'!$E$7:$E$86),)</f>
        <v>Y-Adjustment stage (Sample + Detector)</v>
      </c>
      <c r="E80" s="301" t="n">
        <f aca="false">IFERROR(LOOKUP(A80,'4-ToM-Axes Mapping'!$A$7:$G$95,'4-ToM-Axes Mapping'!$E$7:$E$95),)</f>
        <v>0</v>
      </c>
      <c r="F80" s="301" t="n">
        <f aca="false">IFERROR(LOOKUP(A80,'4-ToM-Axes Mapping'!$A$7:$G$95,'4-ToM-Axes Mapping'!$G$7:$G$95),)</f>
        <v>0</v>
      </c>
      <c r="G80" s="301" t="str">
        <f aca="false">IF(E80=0,"",IFERROR((LOOKUP($C$1,$AC$2:$AD$18,$AD$2:$AD$18))&amp;"-"&amp;"MCS"&amp;E80,"ERROR"))</f>
        <v/>
      </c>
      <c r="H80" s="328"/>
      <c r="I80" s="328" t="n">
        <v>7</v>
      </c>
      <c r="J80" s="301" t="str">
        <f aca="false">IFERROR(LOOKUP(A80,'1-ToM-Requirements'!$A$7:$L$86,'1-ToM-Requirements'!$L$7:$L$86),)</f>
        <v>Electrical</v>
      </c>
      <c r="K80" s="404" t="s">
        <v>779</v>
      </c>
      <c r="L80" s="301" t="str">
        <f aca="false">IFERROR(IF(LOOKUP(A80,'1-ToM-Requirements'!$A$7:$L$86,'1-ToM-Requirements'!$K$7:$K$86)="Linear","mm",IF(LOOKUP(A80,'1-ToM-Requirements'!$A$7:$L$86,'1-ToM-Requirements'!$K$7:$K$86)="Rotary","degree","")),)</f>
        <v>mm</v>
      </c>
      <c r="M80" s="404"/>
      <c r="N80" s="404" t="str">
        <f aca="false">IF(M80="x","c","")</f>
        <v/>
      </c>
      <c r="O80" s="404"/>
      <c r="P80" s="404"/>
      <c r="Q80" s="404"/>
      <c r="R80" s="404"/>
      <c r="S80" s="406"/>
      <c r="T80" s="406"/>
      <c r="U80" s="406"/>
      <c r="V80" s="406"/>
      <c r="W80" s="406"/>
      <c r="X80" s="406"/>
      <c r="Y80" s="406"/>
    </row>
    <row r="81" customFormat="false" ht="30" hidden="false" customHeight="true" outlineLevel="0" collapsed="false">
      <c r="A81" s="325" t="n">
        <v>46</v>
      </c>
      <c r="B81" s="301" t="str">
        <f aca="false">IFERROR(LOOKUP(A81,'1-ToM-Requirements'!$A$7:$L$86,'1-ToM-Requirements'!$B$7:$B$86),)</f>
        <v>Sample Rotation</v>
      </c>
      <c r="C81" s="301" t="str">
        <f aca="false">IFERROR(LOOKUP(A81,'1-ToM-Requirements'!$A$7:$L$86,'1-ToM-Requirements'!$C$7:$C$86),)</f>
        <v>SpRot:MC-RotZ01</v>
      </c>
      <c r="D81" s="301" t="str">
        <f aca="false">IFERROR(LOOKUP(A81,'1-ToM-Requirements'!$A$7:$L$86,'1-ToM-Requirements'!$E$7:$E$86),)</f>
        <v>Sample Rotation Table</v>
      </c>
      <c r="E81" s="301"/>
      <c r="F81" s="301"/>
      <c r="G81" s="301"/>
      <c r="H81" s="328"/>
      <c r="I81" s="328" t="n">
        <v>8</v>
      </c>
      <c r="J81" s="301" t="str">
        <f aca="false">IFERROR(LOOKUP(A81,'1-ToM-Requirements'!$A$7:$L$86,'1-ToM-Requirements'!$L$7:$L$86),)</f>
        <v>Electrical</v>
      </c>
      <c r="K81" s="404" t="s">
        <v>780</v>
      </c>
      <c r="L81" s="301" t="str">
        <f aca="false">IFERROR(IF(LOOKUP(A81,'1-ToM-Requirements'!$A$7:$L$86,'1-ToM-Requirements'!$K$7:$K$86)="Linear","mm",IF(LOOKUP(A81,'1-ToM-Requirements'!$A$7:$L$86,'1-ToM-Requirements'!$K$7:$K$86)="Rotary","degree","")),)</f>
        <v>degree</v>
      </c>
      <c r="M81" s="404" t="str">
        <f aca="false">IF(A81=0,"",IF(LOOKUP(A81,'4-ToM-Axes Mapping'!$A$7:$AM$95,'4-ToM-Axes Mapping'!$AM$7:$AM$95)=0,"","X"))</f>
        <v/>
      </c>
      <c r="N81" s="404" t="str">
        <f aca="false">IF(M81="x","c","")</f>
        <v/>
      </c>
      <c r="O81" s="404"/>
      <c r="P81" s="404"/>
      <c r="Q81" s="404"/>
      <c r="R81" s="404"/>
      <c r="S81" s="406"/>
      <c r="T81" s="406"/>
      <c r="U81" s="406"/>
      <c r="V81" s="406"/>
      <c r="W81" s="406"/>
      <c r="X81" s="406"/>
      <c r="Y81" s="406"/>
    </row>
    <row r="82" customFormat="false" ht="30" hidden="false" customHeight="true" outlineLevel="0" collapsed="false">
      <c r="A82" s="325" t="n">
        <v>47</v>
      </c>
      <c r="B82" s="301" t="str">
        <f aca="false">IFERROR(LOOKUP(A82,'1-ToM-Requirements'!$A$7:$L$86,'1-ToM-Requirements'!$B$7:$B$86),)</f>
        <v>Detector Rotation</v>
      </c>
      <c r="C82" s="301" t="str">
        <f aca="false">IFERROR(LOOKUP(A82,'1-ToM-Requirements'!$A$7:$L$86,'1-ToM-Requirements'!$C$7:$C$86),)</f>
        <v>DtRot:MC-RotZ01</v>
      </c>
      <c r="D82" s="301" t="str">
        <f aca="false">IFERROR(LOOKUP(A82,'1-ToM-Requirements'!$A$7:$L$86,'1-ToM-Requirements'!$E$7:$E$86),)</f>
        <v>Detector Motion System (Rotation)</v>
      </c>
      <c r="E82" s="301"/>
      <c r="F82" s="301"/>
      <c r="G82" s="301"/>
      <c r="H82" s="328"/>
      <c r="I82" s="328" t="n">
        <v>9</v>
      </c>
      <c r="J82" s="301" t="s">
        <v>89</v>
      </c>
      <c r="K82" s="404" t="s">
        <v>781</v>
      </c>
      <c r="L82" s="301" t="s">
        <v>782</v>
      </c>
      <c r="M82" s="404" t="str">
        <f aca="false">IF(A82=0,"",IF(LOOKUP(A82,'4-ToM-Axes Mapping'!$A$7:$AM$95,'4-ToM-Axes Mapping'!$AM$7:$AM$95)=0,"","X"))</f>
        <v/>
      </c>
      <c r="N82" s="404" t="str">
        <f aca="false">IF(M82="x","c","")</f>
        <v/>
      </c>
      <c r="O82" s="404"/>
      <c r="P82" s="404"/>
      <c r="Q82" s="404"/>
      <c r="R82" s="404"/>
      <c r="S82" s="406"/>
      <c r="T82" s="406"/>
      <c r="U82" s="406"/>
      <c r="V82" s="406"/>
      <c r="W82" s="406"/>
      <c r="X82" s="406"/>
      <c r="Y82" s="406"/>
    </row>
    <row r="83" customFormat="false" ht="30" hidden="false" customHeight="true" outlineLevel="0" collapsed="false">
      <c r="A83" s="325" t="n">
        <v>50</v>
      </c>
      <c r="B83" s="301" t="str">
        <f aca="false">IFERROR(LOOKUP(A83,'1-ToM-Requirements'!$A$7:$L$86,'1-ToM-Requirements'!$B$7:$B$86),)</f>
        <v>Analyzer Angular Adjustment</v>
      </c>
      <c r="C83" s="301" t="str">
        <f aca="false">IFERROR(LOOKUP(A83,'1-ToM-Requirements'!$A$7:$L$86,'1-ToM-Requirements'!$C$7:$C$86),)</f>
        <v>AnRot:MC-RotY01</v>
      </c>
      <c r="D83" s="301" t="str">
        <f aca="false">IFERROR(LOOKUP(A83,'1-ToM-Requirements'!$A$7:$L$86,'1-ToM-Requirements'!$E$7:$E$86),)</f>
        <v>Analyser In-Beam Positioning</v>
      </c>
      <c r="E83" s="301" t="n">
        <f aca="false">IFERROR(LOOKUP(A83,'4-ToM-Axes Mapping'!$A$7:$G$95,'4-ToM-Axes Mapping'!$E$7:$E$95),)</f>
        <v>0</v>
      </c>
      <c r="F83" s="301" t="n">
        <f aca="false">IFERROR(LOOKUP(A83,'4-ToM-Axes Mapping'!$A$7:$G$95,'4-ToM-Axes Mapping'!$G$7:$G$95),)</f>
        <v>0</v>
      </c>
      <c r="G83" s="301" t="str">
        <f aca="false">IF(E83=0,"",IFERROR((LOOKUP($C$1,$AC$2:$AD$18,$AD$2:$AD$18))&amp;"-"&amp;"MCS"&amp;E83,"ERROR"))</f>
        <v/>
      </c>
      <c r="H83" s="328"/>
      <c r="I83" s="328" t="n">
        <v>10</v>
      </c>
      <c r="J83" s="301" t="s">
        <v>89</v>
      </c>
      <c r="K83" s="404" t="s">
        <v>783</v>
      </c>
      <c r="L83" s="301" t="s">
        <v>782</v>
      </c>
      <c r="M83" s="404" t="str">
        <f aca="false">IF(A83=0,"",IF(LOOKUP(A83,'4-ToM-Axes Mapping'!$A$7:$AM$95,'4-ToM-Axes Mapping'!$AM$7:$AM$95)=0,"","X"))</f>
        <v/>
      </c>
      <c r="N83" s="404" t="str">
        <f aca="false">IF(M83="x","c","")</f>
        <v/>
      </c>
      <c r="O83" s="404"/>
      <c r="P83" s="404"/>
      <c r="Q83" s="404"/>
      <c r="R83" s="404"/>
      <c r="S83" s="406"/>
      <c r="T83" s="406"/>
      <c r="U83" s="406"/>
      <c r="V83" s="406"/>
      <c r="W83" s="406"/>
      <c r="X83" s="406"/>
      <c r="Y83" s="406"/>
    </row>
    <row r="84" customFormat="false" ht="30" hidden="false" customHeight="true" outlineLevel="0" collapsed="false">
      <c r="A84" s="325" t="n">
        <v>51</v>
      </c>
      <c r="B84" s="301" t="str">
        <f aca="false">IFERROR(LOOKUP(A84,'1-ToM-Requirements'!$A$7:$L$86,'1-ToM-Requirements'!$B$7:$B$86),)</f>
        <v>Solid/liquid cell sample changer</v>
      </c>
      <c r="C84" s="301" t="str">
        <f aca="false">IFERROR(LOOKUP(A84,'1-ToM-Requirements'!$A$7:$L$86,'1-ToM-Requirements'!$C$7:$C$86),)</f>
        <v>SpSt:MC-LinY-01</v>
      </c>
      <c r="D84" s="301" t="str">
        <f aca="false">IFERROR(LOOKUP(A84,'1-ToM-Requirements'!$A$7:$L$86,'1-ToM-Requirements'!$E$7:$E$86),)</f>
        <v>Solid/liquid cell sample changer</v>
      </c>
      <c r="E84" s="301" t="n">
        <f aca="false">IFERROR(LOOKUP(A84,'4-ToM-Axes Mapping'!$A$7:$G$95,'4-ToM-Axes Mapping'!$E$7:$E$95),)</f>
        <v>0</v>
      </c>
      <c r="F84" s="301" t="n">
        <f aca="false">IFERROR(LOOKUP(A84,'4-ToM-Axes Mapping'!$A$7:$G$95,'4-ToM-Axes Mapping'!$G$7:$G$95),)</f>
        <v>0</v>
      </c>
      <c r="G84" s="301" t="str">
        <f aca="false">IF(E84=0,"",IFERROR((LOOKUP($C$1,$AC$2:$AD$18,$AD$2:$AD$18))&amp;"-"&amp;"MCS"&amp;E84,"ERROR"))</f>
        <v/>
      </c>
      <c r="H84" s="328"/>
      <c r="I84" s="328" t="n">
        <v>11</v>
      </c>
      <c r="J84" s="301" t="s">
        <v>89</v>
      </c>
      <c r="K84" s="404" t="s">
        <v>784</v>
      </c>
      <c r="L84" s="301" t="s">
        <v>782</v>
      </c>
      <c r="M84" s="404" t="str">
        <f aca="false">IF(A84=0,"",IF(LOOKUP(A84,'4-ToM-Axes Mapping'!$A$7:$AM$95,'4-ToM-Axes Mapping'!$AM$7:$AM$95)=0,"","X"))</f>
        <v/>
      </c>
      <c r="N84" s="404" t="str">
        <f aca="false">IF(M84="x","c","")</f>
        <v/>
      </c>
      <c r="O84" s="404"/>
      <c r="P84" s="404"/>
      <c r="Q84" s="404"/>
      <c r="R84" s="404"/>
      <c r="S84" s="406"/>
      <c r="T84" s="406"/>
      <c r="U84" s="406"/>
      <c r="V84" s="406"/>
      <c r="W84" s="406"/>
      <c r="X84" s="406"/>
      <c r="Y84" s="406"/>
    </row>
    <row r="85" customFormat="false" ht="30" hidden="false" customHeight="true" outlineLevel="0" collapsed="false">
      <c r="A85" s="325"/>
      <c r="B85" s="301" t="s">
        <v>635</v>
      </c>
      <c r="C85" s="301" t="n">
        <f aca="false">IFERROR(LOOKUP(A85,'1-ToM-Requirements'!$A$7:$L$86,'1-ToM-Requirements'!$B$7:$B$86),)</f>
        <v>0</v>
      </c>
      <c r="D85" s="301" t="n">
        <f aca="false">IFERROR(LOOKUP(A85,'1-ToM-Requirements'!$A$7:$L$86,'1-ToM-Requirements'!$B$7:$B$86),)</f>
        <v>0</v>
      </c>
      <c r="E85" s="301" t="n">
        <f aca="false">IFERROR(LOOKUP(A85,'4-ToM-Axes Mapping'!$A$7:$G$95,'4-ToM-Axes Mapping'!$E$7:$E$95),)</f>
        <v>0</v>
      </c>
      <c r="F85" s="301" t="n">
        <f aca="false">IFERROR(LOOKUP(A85,'4-ToM-Axes Mapping'!$A$7:$G$95,'4-ToM-Axes Mapping'!$G$7:$G$95),)</f>
        <v>0</v>
      </c>
      <c r="G85" s="301" t="str">
        <f aca="false">IF(E85=0,"",IFERROR((LOOKUP($C$1,$AC$2:$AD$18,$AD$2:$AD$18))&amp;"-"&amp;"MCS"&amp;E85,"ERROR"))</f>
        <v/>
      </c>
      <c r="H85" s="328"/>
      <c r="I85" s="328" t="n">
        <v>12</v>
      </c>
      <c r="J85" s="301" t="s">
        <v>89</v>
      </c>
      <c r="K85" s="404" t="s">
        <v>785</v>
      </c>
      <c r="L85" s="301" t="s">
        <v>684</v>
      </c>
      <c r="M85" s="404" t="str">
        <f aca="false">IF(A85=0,"",IF(LOOKUP(A85,'4-ToM-Axes Mapping'!$A$7:$AM$95,'4-ToM-Axes Mapping'!$AM$7:$AM$95)=0,"","X"))</f>
        <v/>
      </c>
      <c r="N85" s="404" t="str">
        <f aca="false">IF(M85="x","c","")</f>
        <v/>
      </c>
      <c r="O85" s="404"/>
      <c r="P85" s="404"/>
      <c r="Q85" s="404"/>
      <c r="R85" s="404"/>
      <c r="S85" s="406"/>
      <c r="T85" s="406"/>
      <c r="U85" s="406"/>
      <c r="V85" s="406"/>
      <c r="W85" s="406"/>
      <c r="X85" s="406"/>
      <c r="Y85" s="406"/>
    </row>
    <row r="86" customFormat="false" ht="30" hidden="false" customHeight="true" outlineLevel="0" collapsed="false">
      <c r="A86" s="325"/>
      <c r="B86" s="301" t="s">
        <v>636</v>
      </c>
      <c r="C86" s="301" t="n">
        <f aca="false">IFERROR(LOOKUP(A86,'1-ToM-Requirements'!$A$7:$L$86,'1-ToM-Requirements'!$B$7:$B$86),)</f>
        <v>0</v>
      </c>
      <c r="D86" s="301" t="n">
        <f aca="false">IFERROR(LOOKUP(A86,'1-ToM-Requirements'!$A$7:$L$86,'1-ToM-Requirements'!$B$7:$B$86),)</f>
        <v>0</v>
      </c>
      <c r="E86" s="301" t="n">
        <f aca="false">'4-ToM-Axes Mapping'!E101</f>
        <v>0</v>
      </c>
      <c r="F86" s="301" t="n">
        <f aca="false">'4-ToM-Axes Mapping'!G101</f>
        <v>0</v>
      </c>
      <c r="G86" s="301"/>
      <c r="H86" s="328"/>
      <c r="I86" s="328" t="n">
        <v>13</v>
      </c>
      <c r="J86" s="301" t="s">
        <v>89</v>
      </c>
      <c r="K86" s="404" t="s">
        <v>786</v>
      </c>
      <c r="L86" s="301" t="s">
        <v>684</v>
      </c>
      <c r="M86" s="404" t="str">
        <f aca="false">IF(A86=0,"",IF(LOOKUP(A86,'4-ToM-Axes Mapping'!$A$7:$AM$95,'4-ToM-Axes Mapping'!$AM$7:$AM$95)=0,"","X"))</f>
        <v/>
      </c>
      <c r="N86" s="404" t="str">
        <f aca="false">IF(M86="x","c","")</f>
        <v/>
      </c>
      <c r="O86" s="404"/>
      <c r="P86" s="404"/>
      <c r="Q86" s="404"/>
      <c r="R86" s="404"/>
      <c r="S86" s="406"/>
      <c r="T86" s="406"/>
      <c r="U86" s="406"/>
      <c r="V86" s="406"/>
      <c r="W86" s="406"/>
      <c r="X86" s="406"/>
      <c r="Y86" s="406"/>
    </row>
    <row r="87" customFormat="false" ht="30" hidden="false" customHeight="true" outlineLevel="0" collapsed="false">
      <c r="A87" s="325"/>
      <c r="B87" s="301" t="s">
        <v>637</v>
      </c>
      <c r="C87" s="301" t="n">
        <f aca="false">IFERROR(LOOKUP(A87,'1-ToM-Requirements'!$A$7:$L$86,'1-ToM-Requirements'!$B$7:$B$86),)</f>
        <v>0</v>
      </c>
      <c r="D87" s="301" t="n">
        <f aca="false">IFERROR(LOOKUP(A87,'1-ToM-Requirements'!$A$7:$L$86,'1-ToM-Requirements'!$B$7:$B$86),)</f>
        <v>0</v>
      </c>
      <c r="E87" s="301" t="n">
        <f aca="false">'4-ToM-Axes Mapping'!E102</f>
        <v>0</v>
      </c>
      <c r="F87" s="301" t="n">
        <f aca="false">'4-ToM-Axes Mapping'!G102</f>
        <v>0</v>
      </c>
      <c r="G87" s="301"/>
      <c r="H87" s="328"/>
      <c r="I87" s="328" t="n">
        <v>14</v>
      </c>
      <c r="J87" s="301" t="s">
        <v>89</v>
      </c>
      <c r="K87" s="404" t="s">
        <v>787</v>
      </c>
      <c r="L87" s="301" t="s">
        <v>684</v>
      </c>
      <c r="M87" s="404" t="str">
        <f aca="false">IF(A87=0,"",IF(LOOKUP(A87,'4-ToM-Axes Mapping'!$A$7:$AM$95,'4-ToM-Axes Mapping'!$AM$7:$AM$95)=0,"","X"))</f>
        <v/>
      </c>
      <c r="N87" s="404" t="str">
        <f aca="false">IF(M87="x","c","")</f>
        <v/>
      </c>
      <c r="O87" s="404"/>
      <c r="P87" s="404"/>
      <c r="Q87" s="404"/>
      <c r="R87" s="404"/>
      <c r="S87" s="406"/>
      <c r="T87" s="406"/>
      <c r="U87" s="406"/>
      <c r="V87" s="406"/>
      <c r="W87" s="406"/>
      <c r="X87" s="406"/>
      <c r="Y87" s="406"/>
    </row>
    <row r="88" customFormat="false" ht="30" hidden="false" customHeight="true" outlineLevel="0" collapsed="false">
      <c r="A88" s="325"/>
      <c r="B88" s="301" t="s">
        <v>638</v>
      </c>
      <c r="C88" s="301" t="n">
        <f aca="false">IFERROR(LOOKUP(A88,'1-ToM-Requirements'!$A$7:$L$86,'1-ToM-Requirements'!$B$7:$B$86),)</f>
        <v>0</v>
      </c>
      <c r="D88" s="301" t="n">
        <f aca="false">IFERROR(LOOKUP(A88,'1-ToM-Requirements'!$A$7:$L$86,'1-ToM-Requirements'!$B$7:$B$86),)</f>
        <v>0</v>
      </c>
      <c r="E88" s="301" t="n">
        <f aca="false">'4-ToM-Axes Mapping'!E103</f>
        <v>0</v>
      </c>
      <c r="F88" s="301" t="n">
        <f aca="false">'4-ToM-Axes Mapping'!G103</f>
        <v>0</v>
      </c>
      <c r="G88" s="301"/>
      <c r="H88" s="328"/>
      <c r="I88" s="328" t="n">
        <v>15</v>
      </c>
      <c r="J88" s="301" t="s">
        <v>89</v>
      </c>
      <c r="K88" s="404" t="s">
        <v>788</v>
      </c>
      <c r="L88" s="301" t="s">
        <v>782</v>
      </c>
      <c r="M88" s="404" t="str">
        <f aca="false">IF(A88=0,"",IF(LOOKUP(A88,'4-ToM-Axes Mapping'!$A$7:$AM$95,'4-ToM-Axes Mapping'!$AM$7:$AM$95)=0,"","X"))</f>
        <v/>
      </c>
      <c r="N88" s="404" t="str">
        <f aca="false">IF(M88="x","c","")</f>
        <v/>
      </c>
      <c r="O88" s="404"/>
      <c r="P88" s="404"/>
      <c r="Q88" s="404"/>
      <c r="R88" s="404"/>
      <c r="S88" s="406"/>
      <c r="T88" s="406"/>
      <c r="U88" s="406"/>
      <c r="V88" s="406"/>
      <c r="W88" s="406"/>
      <c r="X88" s="406"/>
      <c r="Y88" s="406"/>
    </row>
    <row r="89" customFormat="false" ht="30" hidden="false" customHeight="true" outlineLevel="0" collapsed="false">
      <c r="A89" s="325"/>
      <c r="B89" s="301" t="s">
        <v>639</v>
      </c>
      <c r="C89" s="301" t="n">
        <f aca="false">IFERROR(LOOKUP(A89,'1-ToM-Requirements'!$A$7:$L$86,'1-ToM-Requirements'!$B$7:$B$86),)</f>
        <v>0</v>
      </c>
      <c r="D89" s="301" t="n">
        <f aca="false">IFERROR(LOOKUP(A89,'1-ToM-Requirements'!$A$7:$L$86,'1-ToM-Requirements'!$B$7:$B$86),)</f>
        <v>0</v>
      </c>
      <c r="E89" s="301" t="n">
        <f aca="false">'4-ToM-Axes Mapping'!E104</f>
        <v>0</v>
      </c>
      <c r="F89" s="301" t="n">
        <f aca="false">'4-ToM-Axes Mapping'!G104</f>
        <v>0</v>
      </c>
      <c r="G89" s="301"/>
      <c r="H89" s="328"/>
      <c r="I89" s="328" t="n">
        <v>16</v>
      </c>
      <c r="J89" s="301" t="s">
        <v>89</v>
      </c>
      <c r="K89" s="404" t="s">
        <v>789</v>
      </c>
      <c r="L89" s="301" t="s">
        <v>782</v>
      </c>
      <c r="M89" s="404" t="str">
        <f aca="false">IF(A89=0,"",IF(LOOKUP(A89,'4-ToM-Axes Mapping'!$A$7:$AM$95,'4-ToM-Axes Mapping'!$AM$7:$AM$95)=0,"","X"))</f>
        <v/>
      </c>
      <c r="N89" s="404" t="str">
        <f aca="false">IF(M89="x","c","")</f>
        <v/>
      </c>
      <c r="O89" s="404"/>
      <c r="P89" s="404"/>
      <c r="Q89" s="404"/>
      <c r="R89" s="404"/>
      <c r="S89" s="406"/>
      <c r="T89" s="406"/>
      <c r="U89" s="406"/>
      <c r="V89" s="406"/>
      <c r="W89" s="406"/>
      <c r="X89" s="406"/>
      <c r="Y89" s="406"/>
    </row>
    <row r="90" customFormat="false" ht="30" hidden="false" customHeight="true" outlineLevel="0" collapsed="false">
      <c r="A90" s="325"/>
      <c r="B90" s="301" t="s">
        <v>640</v>
      </c>
      <c r="C90" s="301" t="n">
        <f aca="false">IFERROR(LOOKUP(A90,'1-ToM-Requirements'!$A$7:$L$86,'1-ToM-Requirements'!$B$7:$B$86),)</f>
        <v>0</v>
      </c>
      <c r="D90" s="301" t="n">
        <f aca="false">IFERROR(LOOKUP(A90,'1-ToM-Requirements'!$A$7:$L$86,'1-ToM-Requirements'!$B$7:$B$86),)</f>
        <v>0</v>
      </c>
      <c r="E90" s="301" t="n">
        <f aca="false">'4-ToM-Axes Mapping'!E105</f>
        <v>0</v>
      </c>
      <c r="F90" s="301" t="n">
        <f aca="false">'4-ToM-Axes Mapping'!G105</f>
        <v>0</v>
      </c>
      <c r="G90" s="301"/>
      <c r="H90" s="328"/>
      <c r="I90" s="328" t="n">
        <v>17</v>
      </c>
      <c r="J90" s="301" t="s">
        <v>89</v>
      </c>
      <c r="K90" s="404" t="s">
        <v>790</v>
      </c>
      <c r="L90" s="301" t="s">
        <v>782</v>
      </c>
      <c r="M90" s="404" t="str">
        <f aca="false">IF(A90=0,"",IF(LOOKUP(A90,'4-ToM-Axes Mapping'!$A$7:$AM$95,'4-ToM-Axes Mapping'!$AM$7:$AM$95)=0,"","X"))</f>
        <v/>
      </c>
      <c r="N90" s="404" t="str">
        <f aca="false">IF(M90="x","c","")</f>
        <v/>
      </c>
      <c r="O90" s="404"/>
      <c r="P90" s="404"/>
      <c r="Q90" s="404"/>
      <c r="R90" s="404"/>
      <c r="S90" s="406"/>
      <c r="T90" s="406"/>
      <c r="U90" s="406"/>
      <c r="V90" s="406"/>
      <c r="W90" s="406"/>
      <c r="X90" s="406"/>
      <c r="Y90" s="406"/>
    </row>
    <row r="91" customFormat="false" ht="30" hidden="false" customHeight="true" outlineLevel="0" collapsed="false">
      <c r="A91" s="325"/>
      <c r="B91" s="301" t="s">
        <v>641</v>
      </c>
      <c r="C91" s="301" t="n">
        <f aca="false">IFERROR(LOOKUP(A91,'1-ToM-Requirements'!$A$7:$L$86,'1-ToM-Requirements'!$B$7:$B$86),)</f>
        <v>0</v>
      </c>
      <c r="D91" s="301" t="n">
        <f aca="false">IFERROR(LOOKUP(A91,'1-ToM-Requirements'!$A$7:$L$86,'1-ToM-Requirements'!$B$7:$B$86),)</f>
        <v>0</v>
      </c>
      <c r="E91" s="301" t="n">
        <f aca="false">'4-ToM-Axes Mapping'!E106</f>
        <v>0</v>
      </c>
      <c r="F91" s="301" t="n">
        <f aca="false">'4-ToM-Axes Mapping'!G106</f>
        <v>0</v>
      </c>
      <c r="G91" s="301"/>
      <c r="H91" s="328"/>
      <c r="I91" s="328" t="n">
        <v>18</v>
      </c>
      <c r="J91" s="301" t="s">
        <v>89</v>
      </c>
      <c r="K91" s="404" t="s">
        <v>791</v>
      </c>
      <c r="L91" s="301" t="s">
        <v>782</v>
      </c>
      <c r="M91" s="404" t="str">
        <f aca="false">IF(A91=0,"",IF(LOOKUP(A91,'4-ToM-Axes Mapping'!$A$7:$AM$95,'4-ToM-Axes Mapping'!$AM$7:$AM$95)=0,"","X"))</f>
        <v/>
      </c>
      <c r="N91" s="404" t="str">
        <f aca="false">IF(M91="x","c","")</f>
        <v/>
      </c>
      <c r="O91" s="404"/>
      <c r="P91" s="404"/>
      <c r="Q91" s="404"/>
      <c r="R91" s="404"/>
      <c r="S91" s="406"/>
      <c r="T91" s="406"/>
      <c r="U91" s="406"/>
      <c r="V91" s="406"/>
      <c r="W91" s="406"/>
      <c r="X91" s="406"/>
      <c r="Y91" s="406"/>
    </row>
    <row r="92" customFormat="false" ht="30" hidden="false" customHeight="true" outlineLevel="0" collapsed="false">
      <c r="A92" s="325"/>
      <c r="B92" s="301" t="n">
        <f aca="false">IFERROR(LOOKUP(A92,'1-ToM-Requirements'!$A$7:$L$86,'1-ToM-Requirements'!$B$7:$B$86),)</f>
        <v>0</v>
      </c>
      <c r="C92" s="301" t="n">
        <f aca="false">IFERROR(LOOKUP(A92,'1-ToM-Requirements'!$A$7:$L$86,'1-ToM-Requirements'!$B$7:$B$86),)</f>
        <v>0</v>
      </c>
      <c r="D92" s="301" t="n">
        <f aca="false">IFERROR(LOOKUP(A92,'1-ToM-Requirements'!$A$7:$L$86,'1-ToM-Requirements'!$B$7:$B$86),)</f>
        <v>0</v>
      </c>
      <c r="E92" s="301" t="n">
        <f aca="false">'4-ToM-Axes Mapping'!E107</f>
        <v>0</v>
      </c>
      <c r="F92" s="301" t="n">
        <f aca="false">'4-ToM-Axes Mapping'!G107</f>
        <v>0</v>
      </c>
      <c r="G92" s="301"/>
      <c r="H92" s="328"/>
      <c r="I92" s="328" t="n">
        <f aca="false">'4-ToM-Axes Mapping'!F107</f>
        <v>0</v>
      </c>
      <c r="J92" s="301" t="n">
        <f aca="false">IFERROR(LOOKUP(A92,'1-ToM-Requirements'!$A$7:$L$86,'1-ToM-Requirements'!$L$7:$L$86),)</f>
        <v>0</v>
      </c>
      <c r="K92" s="406"/>
      <c r="L92" s="301" t="n">
        <f aca="false">IFERROR(IF(LOOKUP(A92,'1-ToM-Requirements'!$A$7:$L$86,'1-ToM-Requirements'!$K$7:$K$86)="Linear","mm",IF(LOOKUP(A92,'1-ToM-Requirements'!$A$7:$L$86,'1-ToM-Requirements'!$K$7:$K$86)="Rotary","degree","")),)</f>
        <v>0</v>
      </c>
      <c r="M92" s="404"/>
      <c r="N92" s="406"/>
      <c r="O92" s="406"/>
      <c r="P92" s="406"/>
      <c r="Q92" s="406"/>
      <c r="R92" s="406"/>
      <c r="S92" s="406"/>
      <c r="T92" s="406"/>
      <c r="U92" s="406"/>
      <c r="V92" s="406"/>
      <c r="W92" s="406"/>
      <c r="X92" s="406"/>
      <c r="Y92" s="406"/>
    </row>
    <row r="93" customFormat="false" ht="30" hidden="false" customHeight="true" outlineLevel="0" collapsed="false">
      <c r="A93" s="325"/>
      <c r="B93" s="301" t="n">
        <f aca="false">IFERROR(LOOKUP(A93,'1-ToM-Requirements'!$A$7:$L$86,'1-ToM-Requirements'!$B$7:$B$86),)</f>
        <v>0</v>
      </c>
      <c r="C93" s="301" t="n">
        <f aca="false">IFERROR(LOOKUP(A93,'1-ToM-Requirements'!$A$7:$L$86,'1-ToM-Requirements'!$B$7:$B$86),)</f>
        <v>0</v>
      </c>
      <c r="D93" s="301" t="n">
        <f aca="false">IFERROR(LOOKUP(A93,'1-ToM-Requirements'!$A$7:$L$86,'1-ToM-Requirements'!$B$7:$B$86),)</f>
        <v>0</v>
      </c>
      <c r="E93" s="301" t="n">
        <f aca="false">'4-ToM-Axes Mapping'!E108</f>
        <v>0</v>
      </c>
      <c r="F93" s="301" t="n">
        <f aca="false">'4-ToM-Axes Mapping'!G108</f>
        <v>0</v>
      </c>
      <c r="G93" s="301"/>
      <c r="H93" s="328"/>
      <c r="I93" s="328" t="n">
        <f aca="false">'4-ToM-Axes Mapping'!F108</f>
        <v>0</v>
      </c>
      <c r="J93" s="301" t="n">
        <f aca="false">IFERROR(LOOKUP(A93,'1-ToM-Requirements'!$A$7:$L$86,'1-ToM-Requirements'!$L$7:$L$86),)</f>
        <v>0</v>
      </c>
      <c r="K93" s="406"/>
      <c r="L93" s="301" t="n">
        <f aca="false">IFERROR(IF(LOOKUP(A93,'1-ToM-Requirements'!$A$7:$L$86,'1-ToM-Requirements'!$K$7:$K$86)="Linear","mm",IF(LOOKUP(A93,'1-ToM-Requirements'!$A$7:$L$86,'1-ToM-Requirements'!$K$7:$K$86)="Rotary","degree","")),)</f>
        <v>0</v>
      </c>
      <c r="M93" s="404"/>
      <c r="N93" s="406"/>
      <c r="O93" s="406"/>
      <c r="P93" s="406"/>
      <c r="Q93" s="406"/>
      <c r="R93" s="406"/>
      <c r="S93" s="406"/>
      <c r="T93" s="406"/>
      <c r="U93" s="406"/>
      <c r="V93" s="406"/>
      <c r="W93" s="406"/>
      <c r="X93" s="406"/>
      <c r="Y93" s="406"/>
    </row>
    <row r="94" customFormat="false" ht="30" hidden="false" customHeight="true" outlineLevel="0" collapsed="false">
      <c r="A94" s="325"/>
      <c r="B94" s="301" t="n">
        <f aca="false">IFERROR(LOOKUP(A94,'1-ToM-Requirements'!$A$7:$L$86,'1-ToM-Requirements'!$B$7:$B$86),)</f>
        <v>0</v>
      </c>
      <c r="C94" s="301" t="n">
        <f aca="false">IFERROR(LOOKUP(A94,'1-ToM-Requirements'!$A$7:$L$86,'1-ToM-Requirements'!$B$7:$B$86),)</f>
        <v>0</v>
      </c>
      <c r="D94" s="301" t="n">
        <f aca="false">IFERROR(LOOKUP(A94,'1-ToM-Requirements'!$A$7:$L$86,'1-ToM-Requirements'!$B$7:$B$86),)</f>
        <v>0</v>
      </c>
      <c r="E94" s="301" t="n">
        <f aca="false">'4-ToM-Axes Mapping'!E109</f>
        <v>0</v>
      </c>
      <c r="F94" s="301" t="n">
        <f aca="false">'4-ToM-Axes Mapping'!G109</f>
        <v>0</v>
      </c>
      <c r="G94" s="301"/>
      <c r="H94" s="328"/>
      <c r="I94" s="328" t="n">
        <f aca="false">'4-ToM-Axes Mapping'!F109</f>
        <v>0</v>
      </c>
      <c r="J94" s="301" t="n">
        <f aca="false">IFERROR(LOOKUP(A94,'1-ToM-Requirements'!$A$7:$L$86,'1-ToM-Requirements'!$L$7:$L$86),)</f>
        <v>0</v>
      </c>
      <c r="K94" s="406"/>
      <c r="L94" s="301" t="n">
        <f aca="false">IFERROR(IF(LOOKUP(A94,'1-ToM-Requirements'!$A$7:$L$86,'1-ToM-Requirements'!$K$7:$K$86)="Linear","mm",IF(LOOKUP(A94,'1-ToM-Requirements'!$A$7:$L$86,'1-ToM-Requirements'!$K$7:$K$86)="Rotary","degree","")),)</f>
        <v>0</v>
      </c>
      <c r="M94" s="404"/>
      <c r="N94" s="406"/>
      <c r="O94" s="406"/>
      <c r="P94" s="406"/>
      <c r="Q94" s="406"/>
      <c r="R94" s="406"/>
      <c r="S94" s="406"/>
      <c r="T94" s="406"/>
      <c r="U94" s="406"/>
      <c r="V94" s="406"/>
      <c r="W94" s="406"/>
      <c r="X94" s="406"/>
      <c r="Y94" s="406"/>
    </row>
    <row r="95" customFormat="false" ht="30" hidden="false" customHeight="true" outlineLevel="0" collapsed="false">
      <c r="A95" s="325"/>
      <c r="B95" s="301" t="n">
        <f aca="false">IFERROR(LOOKUP(A95,'1-ToM-Requirements'!$A$7:$L$86,'1-ToM-Requirements'!$B$7:$B$86),)</f>
        <v>0</v>
      </c>
      <c r="C95" s="301" t="n">
        <f aca="false">IFERROR(LOOKUP(A95,'1-ToM-Requirements'!$A$7:$L$86,'1-ToM-Requirements'!$B$7:$B$86),)</f>
        <v>0</v>
      </c>
      <c r="D95" s="301" t="n">
        <f aca="false">IFERROR(LOOKUP(A95,'1-ToM-Requirements'!$A$7:$L$86,'1-ToM-Requirements'!$B$7:$B$86),)</f>
        <v>0</v>
      </c>
      <c r="E95" s="301" t="n">
        <f aca="false">'4-ToM-Axes Mapping'!E110</f>
        <v>0</v>
      </c>
      <c r="F95" s="301" t="n">
        <f aca="false">'4-ToM-Axes Mapping'!G110</f>
        <v>0</v>
      </c>
      <c r="G95" s="301"/>
      <c r="H95" s="328"/>
      <c r="I95" s="328" t="n">
        <f aca="false">'4-ToM-Axes Mapping'!F110</f>
        <v>0</v>
      </c>
      <c r="J95" s="301" t="n">
        <f aca="false">IFERROR(LOOKUP(A95,'1-ToM-Requirements'!$A$7:$L$86,'1-ToM-Requirements'!$L$7:$L$86),)</f>
        <v>0</v>
      </c>
      <c r="K95" s="406"/>
      <c r="L95" s="301" t="n">
        <f aca="false">IFERROR(IF(LOOKUP(A95,'1-ToM-Requirements'!$A$7:$L$86,'1-ToM-Requirements'!$K$7:$K$86)="Linear","mm",IF(LOOKUP(A95,'1-ToM-Requirements'!$A$7:$L$86,'1-ToM-Requirements'!$K$7:$K$86)="Rotary","degree","")),)</f>
        <v>0</v>
      </c>
      <c r="M95" s="404"/>
      <c r="N95" s="406"/>
      <c r="O95" s="406"/>
      <c r="P95" s="406"/>
      <c r="Q95" s="406"/>
      <c r="R95" s="406"/>
      <c r="S95" s="406"/>
      <c r="T95" s="406"/>
      <c r="U95" s="406"/>
      <c r="V95" s="406"/>
      <c r="W95" s="406"/>
      <c r="X95" s="406"/>
      <c r="Y95" s="406"/>
    </row>
    <row r="96" customFormat="false" ht="30" hidden="false" customHeight="true" outlineLevel="0" collapsed="false">
      <c r="A96" s="325"/>
      <c r="B96" s="301" t="n">
        <f aca="false">IFERROR(LOOKUP(A96,'1-ToM-Requirements'!$A$7:$L$86,'1-ToM-Requirements'!$B$7:$B$86),)</f>
        <v>0</v>
      </c>
      <c r="C96" s="301" t="n">
        <f aca="false">IFERROR(LOOKUP(A96,'1-ToM-Requirements'!$A$7:$L$86,'1-ToM-Requirements'!$B$7:$B$86),)</f>
        <v>0</v>
      </c>
      <c r="D96" s="301" t="n">
        <f aca="false">IFERROR(LOOKUP(A96,'1-ToM-Requirements'!$A$7:$L$86,'1-ToM-Requirements'!$B$7:$B$86),)</f>
        <v>0</v>
      </c>
      <c r="E96" s="301" t="n">
        <f aca="false">'4-ToM-Axes Mapping'!E111</f>
        <v>0</v>
      </c>
      <c r="F96" s="301" t="n">
        <f aca="false">'4-ToM-Axes Mapping'!G111</f>
        <v>0</v>
      </c>
      <c r="G96" s="301"/>
      <c r="H96" s="328"/>
      <c r="I96" s="328" t="n">
        <f aca="false">'4-ToM-Axes Mapping'!F111</f>
        <v>0</v>
      </c>
      <c r="J96" s="301" t="n">
        <f aca="false">IFERROR(LOOKUP(A96,'1-ToM-Requirements'!$A$7:$L$86,'1-ToM-Requirements'!$L$7:$L$86),)</f>
        <v>0</v>
      </c>
      <c r="K96" s="406"/>
      <c r="L96" s="301" t="n">
        <f aca="false">IFERROR(IF(LOOKUP(A96,'1-ToM-Requirements'!$A$7:$L$86,'1-ToM-Requirements'!$K$7:$K$86)="Linear","mm",IF(LOOKUP(A96,'1-ToM-Requirements'!$A$7:$L$86,'1-ToM-Requirements'!$K$7:$K$86)="Rotary","degree","")),)</f>
        <v>0</v>
      </c>
      <c r="M96" s="404"/>
      <c r="N96" s="406"/>
      <c r="O96" s="406"/>
      <c r="P96" s="406"/>
      <c r="Q96" s="406"/>
      <c r="R96" s="406"/>
      <c r="S96" s="406"/>
      <c r="T96" s="406"/>
      <c r="U96" s="406"/>
      <c r="V96" s="406"/>
      <c r="W96" s="406"/>
      <c r="X96" s="406"/>
      <c r="Y96" s="406"/>
    </row>
    <row r="97" customFormat="false" ht="30" hidden="false" customHeight="true" outlineLevel="0" collapsed="false">
      <c r="A97" s="325"/>
      <c r="B97" s="301" t="n">
        <f aca="false">IFERROR(LOOKUP(A97,'1-ToM-Requirements'!$A$7:$L$86,'1-ToM-Requirements'!$B$7:$B$86),)</f>
        <v>0</v>
      </c>
      <c r="C97" s="301" t="n">
        <f aca="false">IFERROR(LOOKUP(A97,'1-ToM-Requirements'!$A$7:$L$86,'1-ToM-Requirements'!$B$7:$B$86),)</f>
        <v>0</v>
      </c>
      <c r="D97" s="301" t="n">
        <f aca="false">IFERROR(LOOKUP(A97,'1-ToM-Requirements'!$A$7:$L$86,'1-ToM-Requirements'!$B$7:$B$86),)</f>
        <v>0</v>
      </c>
      <c r="E97" s="301" t="n">
        <f aca="false">'4-ToM-Axes Mapping'!E112</f>
        <v>0</v>
      </c>
      <c r="F97" s="301" t="n">
        <f aca="false">'4-ToM-Axes Mapping'!G112</f>
        <v>0</v>
      </c>
      <c r="G97" s="301"/>
      <c r="H97" s="328"/>
      <c r="I97" s="328" t="n">
        <f aca="false">'4-ToM-Axes Mapping'!F112</f>
        <v>0</v>
      </c>
      <c r="J97" s="301" t="n">
        <f aca="false">IFERROR(LOOKUP(A97,'1-ToM-Requirements'!$A$7:$L$86,'1-ToM-Requirements'!$L$7:$L$86),)</f>
        <v>0</v>
      </c>
      <c r="K97" s="406"/>
      <c r="L97" s="301" t="n">
        <f aca="false">IFERROR(IF(LOOKUP(A97,'1-ToM-Requirements'!$A$7:$L$86,'1-ToM-Requirements'!$K$7:$K$86)="Linear","mm",IF(LOOKUP(A97,'1-ToM-Requirements'!$A$7:$L$86,'1-ToM-Requirements'!$K$7:$K$86)="Rotary","degree","")),)</f>
        <v>0</v>
      </c>
      <c r="M97" s="404"/>
      <c r="N97" s="406"/>
      <c r="O97" s="406"/>
      <c r="P97" s="406"/>
      <c r="Q97" s="406"/>
      <c r="R97" s="406"/>
      <c r="S97" s="406"/>
      <c r="T97" s="406"/>
      <c r="U97" s="406"/>
      <c r="V97" s="406"/>
      <c r="W97" s="406"/>
      <c r="X97" s="406"/>
      <c r="Y97" s="406"/>
    </row>
    <row r="98" customFormat="false" ht="30" hidden="false" customHeight="true" outlineLevel="0" collapsed="false">
      <c r="A98" s="325"/>
      <c r="B98" s="301" t="n">
        <f aca="false">IFERROR(LOOKUP(A98,'1-ToM-Requirements'!$A$7:$L$86,'1-ToM-Requirements'!$B$7:$B$86),)</f>
        <v>0</v>
      </c>
      <c r="C98" s="301" t="n">
        <f aca="false">IFERROR(LOOKUP(A98,'1-ToM-Requirements'!$A$7:$L$86,'1-ToM-Requirements'!$B$7:$B$86),)</f>
        <v>0</v>
      </c>
      <c r="D98" s="301" t="n">
        <f aca="false">IFERROR(LOOKUP(A98,'1-ToM-Requirements'!$A$7:$L$86,'1-ToM-Requirements'!$B$7:$B$86),)</f>
        <v>0</v>
      </c>
      <c r="E98" s="301" t="n">
        <f aca="false">'4-ToM-Axes Mapping'!E113</f>
        <v>0</v>
      </c>
      <c r="F98" s="301" t="n">
        <f aca="false">'4-ToM-Axes Mapping'!G113</f>
        <v>0</v>
      </c>
      <c r="G98" s="301"/>
      <c r="H98" s="328"/>
      <c r="I98" s="328" t="n">
        <f aca="false">'4-ToM-Axes Mapping'!F113</f>
        <v>0</v>
      </c>
      <c r="J98" s="301" t="n">
        <f aca="false">IFERROR(LOOKUP(A98,'1-ToM-Requirements'!$A$7:$L$86,'1-ToM-Requirements'!$L$7:$L$86),)</f>
        <v>0</v>
      </c>
      <c r="K98" s="406"/>
      <c r="L98" s="301" t="n">
        <f aca="false">IFERROR(IF(LOOKUP(A98,'1-ToM-Requirements'!$A$7:$L$86,'1-ToM-Requirements'!$K$7:$K$86)="Linear","mm",IF(LOOKUP(A98,'1-ToM-Requirements'!$A$7:$L$86,'1-ToM-Requirements'!$K$7:$K$86)="Rotary","degree","")),)</f>
        <v>0</v>
      </c>
      <c r="M98" s="404"/>
      <c r="N98" s="406"/>
      <c r="O98" s="406"/>
      <c r="P98" s="406"/>
      <c r="Q98" s="406"/>
      <c r="R98" s="406"/>
      <c r="S98" s="406"/>
      <c r="T98" s="406"/>
      <c r="U98" s="406"/>
      <c r="V98" s="406"/>
      <c r="W98" s="406"/>
      <c r="X98" s="406"/>
      <c r="Y98" s="406"/>
    </row>
    <row r="99" customFormat="false" ht="30" hidden="false" customHeight="true" outlineLevel="0" collapsed="false">
      <c r="A99" s="325"/>
      <c r="B99" s="301" t="n">
        <f aca="false">IFERROR(LOOKUP(A99,'1-ToM-Requirements'!$A$7:$L$86,'1-ToM-Requirements'!$B$7:$B$86),)</f>
        <v>0</v>
      </c>
      <c r="C99" s="301" t="n">
        <f aca="false">IFERROR(LOOKUP(A99,'1-ToM-Requirements'!$A$7:$L$86,'1-ToM-Requirements'!$B$7:$B$86),)</f>
        <v>0</v>
      </c>
      <c r="D99" s="301" t="n">
        <f aca="false">IFERROR(LOOKUP(A99,'1-ToM-Requirements'!$A$7:$L$86,'1-ToM-Requirements'!$B$7:$B$86),)</f>
        <v>0</v>
      </c>
      <c r="E99" s="301" t="n">
        <f aca="false">'4-ToM-Axes Mapping'!E114</f>
        <v>0</v>
      </c>
      <c r="F99" s="301" t="n">
        <f aca="false">'4-ToM-Axes Mapping'!G114</f>
        <v>0</v>
      </c>
      <c r="G99" s="301"/>
      <c r="H99" s="328"/>
      <c r="I99" s="328" t="n">
        <f aca="false">'4-ToM-Axes Mapping'!F114</f>
        <v>0</v>
      </c>
      <c r="J99" s="301" t="n">
        <f aca="false">IFERROR(LOOKUP(A99,'1-ToM-Requirements'!$A$7:$L$86,'1-ToM-Requirements'!$L$7:$L$86),)</f>
        <v>0</v>
      </c>
      <c r="K99" s="406"/>
      <c r="L99" s="301" t="n">
        <f aca="false">IFERROR(IF(LOOKUP(A99,'1-ToM-Requirements'!$A$7:$L$86,'1-ToM-Requirements'!$K$7:$K$86)="Linear","mm",IF(LOOKUP(A99,'1-ToM-Requirements'!$A$7:$L$86,'1-ToM-Requirements'!$K$7:$K$86)="Rotary","degree","")),)</f>
        <v>0</v>
      </c>
      <c r="M99" s="404"/>
      <c r="N99" s="406"/>
      <c r="O99" s="406"/>
      <c r="P99" s="406"/>
      <c r="Q99" s="406"/>
      <c r="R99" s="406"/>
      <c r="S99" s="406"/>
      <c r="T99" s="406"/>
      <c r="U99" s="406"/>
      <c r="V99" s="406"/>
      <c r="W99" s="406"/>
      <c r="X99" s="406"/>
      <c r="Y99" s="406"/>
    </row>
    <row r="100" customFormat="false" ht="30" hidden="false" customHeight="true" outlineLevel="0" collapsed="false">
      <c r="A100" s="325"/>
      <c r="B100" s="301" t="n">
        <f aca="false">IFERROR(LOOKUP(A100,'1-ToM-Requirements'!$A$7:$L$86,'1-ToM-Requirements'!$B$7:$B$86),)</f>
        <v>0</v>
      </c>
      <c r="C100" s="301" t="n">
        <f aca="false">IFERROR(LOOKUP(A100,'1-ToM-Requirements'!$A$7:$L$86,'1-ToM-Requirements'!$B$7:$B$86),)</f>
        <v>0</v>
      </c>
      <c r="D100" s="301" t="n">
        <f aca="false">IFERROR(LOOKUP(A100,'1-ToM-Requirements'!$A$7:$L$86,'1-ToM-Requirements'!$B$7:$B$86),)</f>
        <v>0</v>
      </c>
      <c r="E100" s="301" t="n">
        <f aca="false">'4-ToM-Axes Mapping'!E115</f>
        <v>0</v>
      </c>
      <c r="F100" s="301" t="n">
        <f aca="false">'4-ToM-Axes Mapping'!G115</f>
        <v>0</v>
      </c>
      <c r="G100" s="301"/>
      <c r="H100" s="328"/>
      <c r="I100" s="328" t="n">
        <f aca="false">'4-ToM-Axes Mapping'!F115</f>
        <v>0</v>
      </c>
      <c r="J100" s="301" t="n">
        <f aca="false">IFERROR(LOOKUP(A100,'1-ToM-Requirements'!$A$7:$L$86,'1-ToM-Requirements'!$L$7:$L$86),)</f>
        <v>0</v>
      </c>
      <c r="K100" s="406"/>
      <c r="L100" s="301" t="n">
        <f aca="false">IFERROR(IF(LOOKUP(A100,'1-ToM-Requirements'!$A$7:$L$86,'1-ToM-Requirements'!$K$7:$K$86)="Linear","mm",IF(LOOKUP(A100,'1-ToM-Requirements'!$A$7:$L$86,'1-ToM-Requirements'!$K$7:$K$86)="Rotary","degree","")),)</f>
        <v>0</v>
      </c>
      <c r="M100" s="404"/>
      <c r="N100" s="406"/>
      <c r="O100" s="406"/>
      <c r="P100" s="406"/>
      <c r="Q100" s="406"/>
      <c r="R100" s="406"/>
      <c r="S100" s="406"/>
      <c r="T100" s="406"/>
      <c r="U100" s="406"/>
      <c r="V100" s="406"/>
      <c r="W100" s="406"/>
      <c r="X100" s="406"/>
      <c r="Y100" s="406"/>
    </row>
    <row r="101" customFormat="false" ht="30" hidden="false" customHeight="true" outlineLevel="0" collapsed="false">
      <c r="A101" s="325"/>
      <c r="B101" s="301" t="n">
        <f aca="false">IFERROR(LOOKUP(A101,'1-ToM-Requirements'!$A$7:$L$86,'1-ToM-Requirements'!$B$7:$B$86),)</f>
        <v>0</v>
      </c>
      <c r="C101" s="301" t="n">
        <f aca="false">IFERROR(LOOKUP(A101,'1-ToM-Requirements'!$A$7:$L$86,'1-ToM-Requirements'!$B$7:$B$86),)</f>
        <v>0</v>
      </c>
      <c r="D101" s="301" t="n">
        <f aca="false">IFERROR(LOOKUP(A101,'1-ToM-Requirements'!$A$7:$L$86,'1-ToM-Requirements'!$B$7:$B$86),)</f>
        <v>0</v>
      </c>
      <c r="E101" s="301" t="n">
        <f aca="false">'4-ToM-Axes Mapping'!E116</f>
        <v>0</v>
      </c>
      <c r="F101" s="301" t="n">
        <f aca="false">'4-ToM-Axes Mapping'!G116</f>
        <v>0</v>
      </c>
      <c r="G101" s="301"/>
      <c r="H101" s="328"/>
      <c r="I101" s="328" t="n">
        <f aca="false">'4-ToM-Axes Mapping'!F116</f>
        <v>0</v>
      </c>
      <c r="J101" s="301" t="n">
        <f aca="false">IFERROR(LOOKUP(A101,'1-ToM-Requirements'!$A$7:$L$86,'1-ToM-Requirements'!$L$7:$L$86),)</f>
        <v>0</v>
      </c>
      <c r="K101" s="406"/>
      <c r="L101" s="301" t="n">
        <f aca="false">IFERROR(IF(LOOKUP(A101,'1-ToM-Requirements'!$A$7:$L$86,'1-ToM-Requirements'!$K$7:$K$86)="Linear","mm",IF(LOOKUP(A101,'1-ToM-Requirements'!$A$7:$L$86,'1-ToM-Requirements'!$K$7:$K$86)="Rotary","degree","")),)</f>
        <v>0</v>
      </c>
      <c r="M101" s="404"/>
      <c r="N101" s="406"/>
      <c r="O101" s="406"/>
      <c r="P101" s="406"/>
      <c r="Q101" s="406"/>
      <c r="R101" s="406"/>
      <c r="S101" s="406"/>
      <c r="T101" s="406"/>
      <c r="U101" s="406"/>
      <c r="V101" s="406"/>
      <c r="W101" s="406"/>
      <c r="X101" s="406"/>
      <c r="Y101" s="406"/>
    </row>
    <row r="102" customFormat="false" ht="30" hidden="false" customHeight="true" outlineLevel="0" collapsed="false">
      <c r="A102" s="325"/>
      <c r="B102" s="301" t="n">
        <f aca="false">IFERROR(LOOKUP(A102,'1-ToM-Requirements'!$A$7:$L$86,'1-ToM-Requirements'!$B$7:$B$86),)</f>
        <v>0</v>
      </c>
      <c r="C102" s="301" t="n">
        <f aca="false">IFERROR(LOOKUP(A102,'1-ToM-Requirements'!$A$7:$L$86,'1-ToM-Requirements'!$B$7:$B$86),)</f>
        <v>0</v>
      </c>
      <c r="D102" s="301" t="n">
        <f aca="false">IFERROR(LOOKUP(A102,'1-ToM-Requirements'!$A$7:$L$86,'1-ToM-Requirements'!$B$7:$B$86),)</f>
        <v>0</v>
      </c>
      <c r="E102" s="301" t="n">
        <f aca="false">'4-ToM-Axes Mapping'!E117</f>
        <v>0</v>
      </c>
      <c r="F102" s="301" t="n">
        <f aca="false">'4-ToM-Axes Mapping'!G117</f>
        <v>0</v>
      </c>
      <c r="G102" s="301"/>
      <c r="H102" s="328"/>
      <c r="I102" s="328" t="n">
        <f aca="false">'4-ToM-Axes Mapping'!F117</f>
        <v>0</v>
      </c>
      <c r="J102" s="301" t="n">
        <f aca="false">IFERROR(LOOKUP(A102,'1-ToM-Requirements'!$A$7:$L$86,'1-ToM-Requirements'!$L$7:$L$86),)</f>
        <v>0</v>
      </c>
      <c r="K102" s="406"/>
      <c r="L102" s="301" t="n">
        <f aca="false">IFERROR(IF(LOOKUP(A102,'1-ToM-Requirements'!$A$7:$L$86,'1-ToM-Requirements'!$K$7:$K$86)="Linear","mm",IF(LOOKUP(A102,'1-ToM-Requirements'!$A$7:$L$86,'1-ToM-Requirements'!$K$7:$K$86)="Rotary","degree","")),)</f>
        <v>0</v>
      </c>
      <c r="M102" s="404"/>
      <c r="N102" s="406"/>
      <c r="O102" s="406"/>
      <c r="P102" s="406"/>
      <c r="Q102" s="406"/>
      <c r="R102" s="406"/>
      <c r="S102" s="406"/>
      <c r="T102" s="406"/>
      <c r="U102" s="406"/>
      <c r="V102" s="406"/>
      <c r="W102" s="406"/>
      <c r="X102" s="406"/>
      <c r="Y102" s="406"/>
    </row>
    <row r="103" customFormat="false" ht="30" hidden="false" customHeight="true" outlineLevel="0" collapsed="false">
      <c r="A103" s="325"/>
      <c r="B103" s="301" t="n">
        <f aca="false">IFERROR(LOOKUP(A103,'1-ToM-Requirements'!$A$7:$L$86,'1-ToM-Requirements'!$B$7:$B$86),)</f>
        <v>0</v>
      </c>
      <c r="C103" s="301" t="n">
        <f aca="false">IFERROR(LOOKUP(A103,'1-ToM-Requirements'!$A$7:$L$86,'1-ToM-Requirements'!$B$7:$B$86),)</f>
        <v>0</v>
      </c>
      <c r="D103" s="301" t="n">
        <f aca="false">IFERROR(LOOKUP(A103,'1-ToM-Requirements'!$A$7:$L$86,'1-ToM-Requirements'!$B$7:$B$86),)</f>
        <v>0</v>
      </c>
      <c r="E103" s="301" t="n">
        <f aca="false">'4-ToM-Axes Mapping'!E118</f>
        <v>0</v>
      </c>
      <c r="F103" s="301" t="n">
        <f aca="false">'4-ToM-Axes Mapping'!G118</f>
        <v>0</v>
      </c>
      <c r="G103" s="301"/>
      <c r="H103" s="328"/>
      <c r="I103" s="328" t="n">
        <f aca="false">'4-ToM-Axes Mapping'!F118</f>
        <v>0</v>
      </c>
      <c r="J103" s="301" t="n">
        <f aca="false">IFERROR(LOOKUP(A103,'1-ToM-Requirements'!$A$7:$L$86,'1-ToM-Requirements'!$L$7:$L$86),)</f>
        <v>0</v>
      </c>
      <c r="K103" s="406"/>
      <c r="L103" s="301" t="n">
        <f aca="false">IFERROR(IF(LOOKUP(A103,'1-ToM-Requirements'!$A$7:$L$86,'1-ToM-Requirements'!$K$7:$K$86)="Linear","mm",IF(LOOKUP(A103,'1-ToM-Requirements'!$A$7:$L$86,'1-ToM-Requirements'!$K$7:$K$86)="Rotary","degree","")),)</f>
        <v>0</v>
      </c>
      <c r="M103" s="404"/>
      <c r="N103" s="406"/>
      <c r="O103" s="406"/>
      <c r="P103" s="406"/>
      <c r="Q103" s="406"/>
      <c r="R103" s="406"/>
      <c r="S103" s="406"/>
      <c r="T103" s="406"/>
      <c r="U103" s="406"/>
      <c r="V103" s="406"/>
      <c r="W103" s="406"/>
      <c r="X103" s="406"/>
      <c r="Y103" s="406"/>
    </row>
    <row r="104" customFormat="false" ht="30" hidden="false" customHeight="true" outlineLevel="0" collapsed="false">
      <c r="A104" s="325"/>
      <c r="B104" s="301" t="n">
        <f aca="false">IFERROR(LOOKUP(A104,'1-ToM-Requirements'!$A$7:$L$86,'1-ToM-Requirements'!$B$7:$B$86),)</f>
        <v>0</v>
      </c>
      <c r="C104" s="301" t="n">
        <f aca="false">IFERROR(LOOKUP(A104,'1-ToM-Requirements'!$A$7:$L$86,'1-ToM-Requirements'!$B$7:$B$86),)</f>
        <v>0</v>
      </c>
      <c r="D104" s="301" t="n">
        <f aca="false">IFERROR(LOOKUP(A104,'1-ToM-Requirements'!$A$7:$L$86,'1-ToM-Requirements'!$B$7:$B$86),)</f>
        <v>0</v>
      </c>
      <c r="E104" s="301" t="n">
        <f aca="false">'4-ToM-Axes Mapping'!E119</f>
        <v>0</v>
      </c>
      <c r="F104" s="301" t="n">
        <f aca="false">'4-ToM-Axes Mapping'!G119</f>
        <v>0</v>
      </c>
      <c r="G104" s="301"/>
      <c r="H104" s="328"/>
      <c r="I104" s="328" t="n">
        <f aca="false">'4-ToM-Axes Mapping'!F119</f>
        <v>0</v>
      </c>
      <c r="J104" s="301" t="n">
        <f aca="false">IFERROR(LOOKUP(A104,'1-ToM-Requirements'!$A$7:$L$86,'1-ToM-Requirements'!$L$7:$L$86),)</f>
        <v>0</v>
      </c>
      <c r="K104" s="406"/>
      <c r="L104" s="301" t="n">
        <f aca="false">IFERROR(IF(LOOKUP(A104,'1-ToM-Requirements'!$A$7:$L$86,'1-ToM-Requirements'!$K$7:$K$86)="Linear","mm",IF(LOOKUP(A104,'1-ToM-Requirements'!$A$7:$L$86,'1-ToM-Requirements'!$K$7:$K$86)="Rotary","degree","")),)</f>
        <v>0</v>
      </c>
      <c r="M104" s="404"/>
      <c r="N104" s="406"/>
      <c r="O104" s="406"/>
      <c r="P104" s="406"/>
      <c r="Q104" s="406"/>
      <c r="R104" s="406"/>
      <c r="S104" s="406"/>
      <c r="T104" s="406"/>
      <c r="U104" s="406"/>
      <c r="V104" s="406"/>
      <c r="W104" s="406"/>
      <c r="X104" s="406"/>
      <c r="Y104" s="406"/>
    </row>
    <row r="105" customFormat="false" ht="30" hidden="false" customHeight="true" outlineLevel="0" collapsed="false">
      <c r="A105" s="325"/>
      <c r="B105" s="301" t="n">
        <f aca="false">IFERROR(LOOKUP(A105,'1-ToM-Requirements'!$A$7:$L$86,'1-ToM-Requirements'!$B$7:$B$86),)</f>
        <v>0</v>
      </c>
      <c r="C105" s="301" t="n">
        <f aca="false">IFERROR(LOOKUP(A105,'1-ToM-Requirements'!$A$7:$L$86,'1-ToM-Requirements'!$B$7:$B$86),)</f>
        <v>0</v>
      </c>
      <c r="D105" s="301" t="n">
        <f aca="false">IFERROR(LOOKUP(A105,'1-ToM-Requirements'!$A$7:$L$86,'1-ToM-Requirements'!$B$7:$B$86),)</f>
        <v>0</v>
      </c>
      <c r="E105" s="301" t="n">
        <f aca="false">'4-ToM-Axes Mapping'!E120</f>
        <v>0</v>
      </c>
      <c r="F105" s="301" t="n">
        <f aca="false">'4-ToM-Axes Mapping'!G120</f>
        <v>0</v>
      </c>
      <c r="G105" s="301"/>
      <c r="H105" s="328"/>
      <c r="I105" s="328" t="n">
        <f aca="false">'4-ToM-Axes Mapping'!F120</f>
        <v>0</v>
      </c>
      <c r="J105" s="301" t="n">
        <f aca="false">IFERROR(LOOKUP(A105,'1-ToM-Requirements'!$A$7:$L$86,'1-ToM-Requirements'!$L$7:$L$86),)</f>
        <v>0</v>
      </c>
      <c r="K105" s="406"/>
      <c r="L105" s="301" t="n">
        <f aca="false">IFERROR(IF(LOOKUP(A105,'1-ToM-Requirements'!$A$7:$L$86,'1-ToM-Requirements'!$K$7:$K$86)="Linear","mm",IF(LOOKUP(A105,'1-ToM-Requirements'!$A$7:$L$86,'1-ToM-Requirements'!$K$7:$K$86)="Rotary","degree","")),)</f>
        <v>0</v>
      </c>
      <c r="M105" s="404"/>
      <c r="N105" s="406"/>
      <c r="O105" s="406"/>
      <c r="P105" s="406"/>
      <c r="Q105" s="406"/>
      <c r="R105" s="406"/>
      <c r="S105" s="406"/>
      <c r="T105" s="406"/>
      <c r="U105" s="406"/>
      <c r="V105" s="406"/>
      <c r="W105" s="406"/>
      <c r="X105" s="406"/>
      <c r="Y105" s="406"/>
    </row>
    <row r="106" customFormat="false" ht="30" hidden="false" customHeight="true" outlineLevel="0" collapsed="false">
      <c r="A106" s="325"/>
      <c r="B106" s="301" t="n">
        <f aca="false">IFERROR(LOOKUP(A106,'1-ToM-Requirements'!$A$7:$L$86,'1-ToM-Requirements'!$B$7:$B$86),)</f>
        <v>0</v>
      </c>
      <c r="C106" s="301" t="n">
        <f aca="false">IFERROR(LOOKUP(A106,'1-ToM-Requirements'!$A$7:$L$86,'1-ToM-Requirements'!$B$7:$B$86),)</f>
        <v>0</v>
      </c>
      <c r="D106" s="301" t="n">
        <f aca="false">IFERROR(LOOKUP(A106,'1-ToM-Requirements'!$A$7:$L$86,'1-ToM-Requirements'!$B$7:$B$86),)</f>
        <v>0</v>
      </c>
      <c r="E106" s="301" t="n">
        <f aca="false">'4-ToM-Axes Mapping'!E121</f>
        <v>0</v>
      </c>
      <c r="F106" s="301" t="n">
        <f aca="false">'4-ToM-Axes Mapping'!G121</f>
        <v>0</v>
      </c>
      <c r="G106" s="301"/>
      <c r="H106" s="328"/>
      <c r="I106" s="328" t="n">
        <f aca="false">'4-ToM-Axes Mapping'!F121</f>
        <v>0</v>
      </c>
      <c r="J106" s="301" t="n">
        <f aca="false">IFERROR(LOOKUP(A106,'1-ToM-Requirements'!$A$7:$L$86,'1-ToM-Requirements'!$L$7:$L$86),)</f>
        <v>0</v>
      </c>
      <c r="K106" s="406"/>
      <c r="L106" s="301" t="n">
        <f aca="false">IFERROR(IF(LOOKUP(A106,'1-ToM-Requirements'!$A$7:$L$86,'1-ToM-Requirements'!$K$7:$K$86)="Linear","mm",IF(LOOKUP(A106,'1-ToM-Requirements'!$A$7:$L$86,'1-ToM-Requirements'!$K$7:$K$86)="Rotary","degree","")),)</f>
        <v>0</v>
      </c>
      <c r="M106" s="404"/>
      <c r="N106" s="406"/>
      <c r="O106" s="406"/>
      <c r="P106" s="406"/>
      <c r="Q106" s="406"/>
      <c r="R106" s="406"/>
      <c r="S106" s="406"/>
      <c r="T106" s="406"/>
      <c r="U106" s="406"/>
      <c r="V106" s="406"/>
      <c r="W106" s="406"/>
      <c r="X106" s="406"/>
      <c r="Y106" s="406"/>
    </row>
    <row r="107" customFormat="false" ht="30" hidden="false" customHeight="true" outlineLevel="0" collapsed="false">
      <c r="A107" s="325"/>
      <c r="B107" s="301" t="n">
        <f aca="false">IFERROR(LOOKUP(A107,'1-ToM-Requirements'!$A$7:$L$86,'1-ToM-Requirements'!$B$7:$B$86),)</f>
        <v>0</v>
      </c>
      <c r="C107" s="301" t="n">
        <f aca="false">IFERROR(LOOKUP(A107,'1-ToM-Requirements'!$A$7:$L$86,'1-ToM-Requirements'!$B$7:$B$86),)</f>
        <v>0</v>
      </c>
      <c r="D107" s="301" t="n">
        <f aca="false">IFERROR(LOOKUP(A107,'1-ToM-Requirements'!$A$7:$L$86,'1-ToM-Requirements'!$B$7:$B$86),)</f>
        <v>0</v>
      </c>
      <c r="E107" s="301" t="n">
        <f aca="false">'4-ToM-Axes Mapping'!E122</f>
        <v>0</v>
      </c>
      <c r="F107" s="301" t="n">
        <f aca="false">'4-ToM-Axes Mapping'!G122</f>
        <v>0</v>
      </c>
      <c r="G107" s="301"/>
      <c r="H107" s="328"/>
      <c r="I107" s="328" t="n">
        <f aca="false">'4-ToM-Axes Mapping'!F122</f>
        <v>0</v>
      </c>
      <c r="J107" s="301" t="n">
        <f aca="false">IFERROR(LOOKUP(A107,'1-ToM-Requirements'!$A$7:$L$86,'1-ToM-Requirements'!$L$7:$L$86),)</f>
        <v>0</v>
      </c>
      <c r="K107" s="406"/>
      <c r="L107" s="301" t="n">
        <f aca="false">IFERROR(IF(LOOKUP(A107,'1-ToM-Requirements'!$A$7:$L$86,'1-ToM-Requirements'!$K$7:$K$86)="Linear","mm",IF(LOOKUP(A107,'1-ToM-Requirements'!$A$7:$L$86,'1-ToM-Requirements'!$K$7:$K$86)="Rotary","degree","")),)</f>
        <v>0</v>
      </c>
      <c r="M107" s="404"/>
      <c r="N107" s="406"/>
      <c r="O107" s="406"/>
      <c r="P107" s="406"/>
      <c r="Q107" s="406"/>
      <c r="R107" s="406"/>
      <c r="S107" s="406"/>
      <c r="T107" s="406"/>
      <c r="U107" s="406"/>
      <c r="V107" s="406"/>
      <c r="W107" s="406"/>
      <c r="X107" s="406"/>
      <c r="Y107" s="406"/>
    </row>
    <row r="108" customFormat="false" ht="30" hidden="false" customHeight="true" outlineLevel="0" collapsed="false">
      <c r="A108" s="325"/>
      <c r="B108" s="301" t="n">
        <f aca="false">IFERROR(LOOKUP(A108,'1-ToM-Requirements'!$A$7:$L$86,'1-ToM-Requirements'!$B$7:$B$86),)</f>
        <v>0</v>
      </c>
      <c r="C108" s="301" t="n">
        <f aca="false">IFERROR(LOOKUP(A108,'1-ToM-Requirements'!$A$7:$L$86,'1-ToM-Requirements'!$B$7:$B$86),)</f>
        <v>0</v>
      </c>
      <c r="D108" s="301" t="n">
        <f aca="false">IFERROR(LOOKUP(A108,'1-ToM-Requirements'!$A$7:$L$86,'1-ToM-Requirements'!$B$7:$B$86),)</f>
        <v>0</v>
      </c>
      <c r="E108" s="301" t="n">
        <f aca="false">'4-ToM-Axes Mapping'!E123</f>
        <v>0</v>
      </c>
      <c r="F108" s="301" t="n">
        <f aca="false">'4-ToM-Axes Mapping'!G123</f>
        <v>0</v>
      </c>
      <c r="G108" s="301"/>
      <c r="H108" s="328"/>
      <c r="I108" s="328" t="n">
        <f aca="false">'4-ToM-Axes Mapping'!F123</f>
        <v>0</v>
      </c>
      <c r="J108" s="301" t="n">
        <f aca="false">IFERROR(LOOKUP(A108,'1-ToM-Requirements'!$A$7:$L$86,'1-ToM-Requirements'!$L$7:$L$86),)</f>
        <v>0</v>
      </c>
      <c r="K108" s="406"/>
      <c r="L108" s="301" t="n">
        <f aca="false">IFERROR(IF(LOOKUP(A108,'1-ToM-Requirements'!$A$7:$L$86,'1-ToM-Requirements'!$K$7:$K$86)="Linear","mm",IF(LOOKUP(A108,'1-ToM-Requirements'!$A$7:$L$86,'1-ToM-Requirements'!$K$7:$K$86)="Rotary","degree","")),)</f>
        <v>0</v>
      </c>
      <c r="M108" s="404"/>
      <c r="N108" s="406"/>
      <c r="O108" s="406"/>
      <c r="P108" s="406"/>
      <c r="Q108" s="406"/>
      <c r="R108" s="406"/>
      <c r="S108" s="406"/>
      <c r="T108" s="406"/>
      <c r="U108" s="406"/>
      <c r="V108" s="406"/>
      <c r="W108" s="406"/>
      <c r="X108" s="406"/>
      <c r="Y108" s="406"/>
    </row>
    <row r="109" customFormat="false" ht="30" hidden="false" customHeight="true" outlineLevel="0" collapsed="false">
      <c r="A109" s="325"/>
      <c r="B109" s="301" t="n">
        <f aca="false">IFERROR(LOOKUP(A109,'1-ToM-Requirements'!$A$7:$L$86,'1-ToM-Requirements'!$B$7:$B$86),)</f>
        <v>0</v>
      </c>
      <c r="C109" s="301" t="n">
        <f aca="false">IFERROR(LOOKUP(A109,'1-ToM-Requirements'!$A$7:$L$86,'1-ToM-Requirements'!$B$7:$B$86),)</f>
        <v>0</v>
      </c>
      <c r="D109" s="301" t="n">
        <f aca="false">IFERROR(LOOKUP(A109,'1-ToM-Requirements'!$A$7:$L$86,'1-ToM-Requirements'!$B$7:$B$86),)</f>
        <v>0</v>
      </c>
      <c r="E109" s="301" t="n">
        <f aca="false">'4-ToM-Axes Mapping'!E124</f>
        <v>0</v>
      </c>
      <c r="F109" s="301" t="n">
        <f aca="false">'4-ToM-Axes Mapping'!G124</f>
        <v>0</v>
      </c>
      <c r="G109" s="301"/>
      <c r="H109" s="328"/>
      <c r="I109" s="328" t="n">
        <f aca="false">'4-ToM-Axes Mapping'!F124</f>
        <v>0</v>
      </c>
      <c r="J109" s="301" t="n">
        <f aca="false">IFERROR(LOOKUP(A109,'1-ToM-Requirements'!$A$7:$L$86,'1-ToM-Requirements'!$L$7:$L$86),)</f>
        <v>0</v>
      </c>
      <c r="K109" s="406"/>
      <c r="L109" s="301" t="n">
        <f aca="false">IFERROR(IF(LOOKUP(A109,'1-ToM-Requirements'!$A$7:$L$86,'1-ToM-Requirements'!$K$7:$K$86)="Linear","mm",IF(LOOKUP(A109,'1-ToM-Requirements'!$A$7:$L$86,'1-ToM-Requirements'!$K$7:$K$86)="Rotary","degree","")),)</f>
        <v>0</v>
      </c>
      <c r="M109" s="404"/>
      <c r="N109" s="406"/>
      <c r="O109" s="406"/>
      <c r="P109" s="406"/>
      <c r="Q109" s="406"/>
      <c r="R109" s="406"/>
      <c r="S109" s="406"/>
      <c r="T109" s="406"/>
      <c r="U109" s="406"/>
      <c r="V109" s="406"/>
      <c r="W109" s="406"/>
      <c r="X109" s="406"/>
      <c r="Y109" s="406"/>
    </row>
    <row r="110" customFormat="false" ht="30" hidden="false" customHeight="true" outlineLevel="0" collapsed="false">
      <c r="A110" s="325"/>
      <c r="B110" s="301" t="n">
        <f aca="false">IFERROR(LOOKUP(A110,'1-ToM-Requirements'!$A$7:$L$86,'1-ToM-Requirements'!$B$7:$B$86),)</f>
        <v>0</v>
      </c>
      <c r="C110" s="301" t="n">
        <f aca="false">IFERROR(LOOKUP(A110,'1-ToM-Requirements'!$A$7:$L$86,'1-ToM-Requirements'!$B$7:$B$86),)</f>
        <v>0</v>
      </c>
      <c r="D110" s="301" t="n">
        <f aca="false">IFERROR(LOOKUP(A110,'1-ToM-Requirements'!$A$7:$L$86,'1-ToM-Requirements'!$B$7:$B$86),)</f>
        <v>0</v>
      </c>
      <c r="E110" s="301" t="n">
        <f aca="false">'4-ToM-Axes Mapping'!E125</f>
        <v>0</v>
      </c>
      <c r="F110" s="301" t="n">
        <f aca="false">'4-ToM-Axes Mapping'!G125</f>
        <v>0</v>
      </c>
      <c r="G110" s="301"/>
      <c r="H110" s="328"/>
      <c r="I110" s="328" t="n">
        <f aca="false">'4-ToM-Axes Mapping'!F125</f>
        <v>0</v>
      </c>
      <c r="J110" s="301" t="n">
        <f aca="false">IFERROR(LOOKUP(A110,'1-ToM-Requirements'!$A$7:$L$86,'1-ToM-Requirements'!$L$7:$L$86),)</f>
        <v>0</v>
      </c>
      <c r="K110" s="406"/>
      <c r="L110" s="301" t="n">
        <f aca="false">IFERROR(IF(LOOKUP(A110,'1-ToM-Requirements'!$A$7:$L$86,'1-ToM-Requirements'!$K$7:$K$86)="Linear","mm",IF(LOOKUP(A110,'1-ToM-Requirements'!$A$7:$L$86,'1-ToM-Requirements'!$K$7:$K$86)="Rotary","degree","")),)</f>
        <v>0</v>
      </c>
      <c r="M110" s="404"/>
      <c r="N110" s="406"/>
      <c r="O110" s="406"/>
      <c r="P110" s="406"/>
      <c r="Q110" s="406"/>
      <c r="R110" s="406"/>
      <c r="S110" s="406"/>
      <c r="T110" s="406"/>
      <c r="U110" s="406"/>
      <c r="V110" s="406"/>
      <c r="W110" s="406"/>
      <c r="X110" s="406"/>
      <c r="Y110" s="406"/>
    </row>
    <row r="111" customFormat="false" ht="30" hidden="false" customHeight="true" outlineLevel="0" collapsed="false">
      <c r="A111" s="325"/>
      <c r="B111" s="301" t="n">
        <f aca="false">IFERROR(LOOKUP(A111,'1-ToM-Requirements'!$A$7:$L$86,'1-ToM-Requirements'!$B$7:$B$86),)</f>
        <v>0</v>
      </c>
      <c r="C111" s="301" t="n">
        <f aca="false">IFERROR(LOOKUP(A111,'1-ToM-Requirements'!$A$7:$L$86,'1-ToM-Requirements'!$B$7:$B$86),)</f>
        <v>0</v>
      </c>
      <c r="D111" s="301" t="n">
        <f aca="false">IFERROR(LOOKUP(A111,'1-ToM-Requirements'!$A$7:$L$86,'1-ToM-Requirements'!$B$7:$B$86),)</f>
        <v>0</v>
      </c>
      <c r="E111" s="301" t="n">
        <f aca="false">'4-ToM-Axes Mapping'!E126</f>
        <v>0</v>
      </c>
      <c r="F111" s="301" t="n">
        <f aca="false">'4-ToM-Axes Mapping'!G126</f>
        <v>0</v>
      </c>
      <c r="G111" s="301"/>
      <c r="H111" s="328"/>
      <c r="I111" s="328" t="n">
        <f aca="false">'4-ToM-Axes Mapping'!F126</f>
        <v>0</v>
      </c>
      <c r="J111" s="301" t="n">
        <f aca="false">IFERROR(LOOKUP(A111,'1-ToM-Requirements'!$A$7:$L$86,'1-ToM-Requirements'!$L$7:$L$86),)</f>
        <v>0</v>
      </c>
      <c r="K111" s="406"/>
      <c r="L111" s="301" t="n">
        <f aca="false">IFERROR(IF(LOOKUP(A111,'1-ToM-Requirements'!$A$7:$L$86,'1-ToM-Requirements'!$K$7:$K$86)="Linear","mm",IF(LOOKUP(A111,'1-ToM-Requirements'!$A$7:$L$86,'1-ToM-Requirements'!$K$7:$K$86)="Rotary","degree","")),)</f>
        <v>0</v>
      </c>
      <c r="M111" s="404"/>
      <c r="N111" s="406"/>
      <c r="O111" s="406"/>
      <c r="P111" s="406"/>
      <c r="Q111" s="406"/>
      <c r="R111" s="406"/>
      <c r="S111" s="406"/>
      <c r="T111" s="406"/>
      <c r="U111" s="406"/>
      <c r="V111" s="406"/>
      <c r="W111" s="406"/>
      <c r="X111" s="406"/>
      <c r="Y111" s="406"/>
    </row>
    <row r="112" customFormat="false" ht="30" hidden="false" customHeight="true" outlineLevel="0" collapsed="false">
      <c r="A112" s="325"/>
      <c r="B112" s="301" t="n">
        <f aca="false">IFERROR(LOOKUP(A112,'1-ToM-Requirements'!$A$7:$L$86,'1-ToM-Requirements'!$B$7:$B$86),)</f>
        <v>0</v>
      </c>
      <c r="C112" s="301" t="n">
        <f aca="false">IFERROR(LOOKUP(A112,'1-ToM-Requirements'!$A$7:$L$86,'1-ToM-Requirements'!$B$7:$B$86),)</f>
        <v>0</v>
      </c>
      <c r="D112" s="301" t="n">
        <f aca="false">IFERROR(LOOKUP(A112,'1-ToM-Requirements'!$A$7:$L$86,'1-ToM-Requirements'!$B$7:$B$86),)</f>
        <v>0</v>
      </c>
      <c r="E112" s="301" t="n">
        <f aca="false">'4-ToM-Axes Mapping'!E127</f>
        <v>0</v>
      </c>
      <c r="F112" s="301" t="n">
        <f aca="false">'4-ToM-Axes Mapping'!G127</f>
        <v>0</v>
      </c>
      <c r="G112" s="301"/>
      <c r="H112" s="328"/>
      <c r="I112" s="328" t="n">
        <f aca="false">'4-ToM-Axes Mapping'!F127</f>
        <v>0</v>
      </c>
      <c r="J112" s="301" t="n">
        <f aca="false">IFERROR(LOOKUP(A112,'1-ToM-Requirements'!$A$7:$L$86,'1-ToM-Requirements'!$L$7:$L$86),)</f>
        <v>0</v>
      </c>
      <c r="K112" s="406"/>
      <c r="L112" s="301" t="n">
        <f aca="false">IFERROR(IF(LOOKUP(A112,'1-ToM-Requirements'!$A$7:$L$86,'1-ToM-Requirements'!$K$7:$K$86)="Linear","mm",IF(LOOKUP(A112,'1-ToM-Requirements'!$A$7:$L$86,'1-ToM-Requirements'!$K$7:$K$86)="Rotary","degree","")),)</f>
        <v>0</v>
      </c>
      <c r="M112" s="404"/>
      <c r="N112" s="406"/>
      <c r="O112" s="406"/>
      <c r="P112" s="406"/>
      <c r="Q112" s="406"/>
      <c r="R112" s="406"/>
      <c r="S112" s="406"/>
      <c r="T112" s="406"/>
      <c r="U112" s="406"/>
      <c r="V112" s="406"/>
      <c r="W112" s="406"/>
      <c r="X112" s="406"/>
      <c r="Y112" s="406"/>
    </row>
    <row r="113" customFormat="false" ht="30" hidden="false" customHeight="true" outlineLevel="0" collapsed="false">
      <c r="A113" s="325"/>
      <c r="B113" s="301" t="n">
        <f aca="false">IFERROR(LOOKUP(A113,'1-ToM-Requirements'!$A$7:$L$86,'1-ToM-Requirements'!$B$7:$B$86),)</f>
        <v>0</v>
      </c>
      <c r="C113" s="301" t="n">
        <f aca="false">IFERROR(LOOKUP(A113,'1-ToM-Requirements'!$A$7:$L$86,'1-ToM-Requirements'!$B$7:$B$86),)</f>
        <v>0</v>
      </c>
      <c r="D113" s="301" t="n">
        <f aca="false">IFERROR(LOOKUP(A113,'1-ToM-Requirements'!$A$7:$L$86,'1-ToM-Requirements'!$B$7:$B$86),)</f>
        <v>0</v>
      </c>
      <c r="E113" s="301" t="n">
        <f aca="false">'4-ToM-Axes Mapping'!E128</f>
        <v>0</v>
      </c>
      <c r="F113" s="301" t="n">
        <f aca="false">'4-ToM-Axes Mapping'!G128</f>
        <v>0</v>
      </c>
      <c r="G113" s="301"/>
      <c r="H113" s="328"/>
      <c r="I113" s="328" t="n">
        <f aca="false">'4-ToM-Axes Mapping'!F128</f>
        <v>0</v>
      </c>
      <c r="J113" s="301" t="n">
        <f aca="false">IFERROR(LOOKUP(A113,'1-ToM-Requirements'!$A$7:$L$86,'1-ToM-Requirements'!$L$7:$L$86),)</f>
        <v>0</v>
      </c>
      <c r="K113" s="406"/>
      <c r="L113" s="301" t="n">
        <f aca="false">IFERROR(IF(LOOKUP(A113,'1-ToM-Requirements'!$A$7:$L$86,'1-ToM-Requirements'!$K$7:$K$86)="Linear","mm",IF(LOOKUP(A113,'1-ToM-Requirements'!$A$7:$L$86,'1-ToM-Requirements'!$K$7:$K$86)="Rotary","degree","")),)</f>
        <v>0</v>
      </c>
      <c r="M113" s="404"/>
      <c r="N113" s="406"/>
      <c r="O113" s="406"/>
      <c r="P113" s="406"/>
      <c r="Q113" s="406"/>
      <c r="R113" s="406"/>
      <c r="S113" s="406"/>
      <c r="T113" s="406"/>
      <c r="U113" s="406"/>
      <c r="V113" s="406"/>
      <c r="W113" s="406"/>
      <c r="X113" s="406"/>
      <c r="Y113" s="406"/>
    </row>
    <row r="114" customFormat="false" ht="30" hidden="false" customHeight="true" outlineLevel="0" collapsed="false">
      <c r="A114" s="325"/>
      <c r="B114" s="301" t="n">
        <f aca="false">IFERROR(LOOKUP(A114,'1-ToM-Requirements'!$A$7:$L$86,'1-ToM-Requirements'!$B$7:$B$86),)</f>
        <v>0</v>
      </c>
      <c r="C114" s="301" t="n">
        <f aca="false">IFERROR(LOOKUP(A114,'1-ToM-Requirements'!$A$7:$L$86,'1-ToM-Requirements'!$B$7:$B$86),)</f>
        <v>0</v>
      </c>
      <c r="D114" s="301" t="n">
        <f aca="false">IFERROR(LOOKUP(A114,'1-ToM-Requirements'!$A$7:$L$86,'1-ToM-Requirements'!$B$7:$B$86),)</f>
        <v>0</v>
      </c>
      <c r="E114" s="301" t="n">
        <f aca="false">'4-ToM-Axes Mapping'!E129</f>
        <v>0</v>
      </c>
      <c r="F114" s="301" t="n">
        <f aca="false">'4-ToM-Axes Mapping'!G129</f>
        <v>0</v>
      </c>
      <c r="G114" s="301"/>
      <c r="H114" s="328"/>
      <c r="I114" s="328" t="n">
        <f aca="false">'4-ToM-Axes Mapping'!F129</f>
        <v>0</v>
      </c>
      <c r="J114" s="301" t="n">
        <f aca="false">IFERROR(LOOKUP(A114,'1-ToM-Requirements'!$A$7:$L$86,'1-ToM-Requirements'!$L$7:$L$86),)</f>
        <v>0</v>
      </c>
      <c r="K114" s="406"/>
      <c r="L114" s="301" t="n">
        <f aca="false">IFERROR(IF(LOOKUP(A114,'1-ToM-Requirements'!$A$7:$L$86,'1-ToM-Requirements'!$K$7:$K$86)="Linear","mm",IF(LOOKUP(A114,'1-ToM-Requirements'!$A$7:$L$86,'1-ToM-Requirements'!$K$7:$K$86)="Rotary","degree","")),)</f>
        <v>0</v>
      </c>
      <c r="M114" s="404"/>
      <c r="N114" s="406"/>
      <c r="O114" s="406"/>
      <c r="P114" s="406"/>
      <c r="Q114" s="406"/>
      <c r="R114" s="406"/>
      <c r="S114" s="406"/>
      <c r="T114" s="406"/>
      <c r="U114" s="406"/>
      <c r="V114" s="406"/>
      <c r="W114" s="406"/>
      <c r="X114" s="406"/>
      <c r="Y114" s="406"/>
    </row>
  </sheetData>
  <mergeCells count="2">
    <mergeCell ref="J3:N3"/>
    <mergeCell ref="O3:R3"/>
  </mergeCells>
  <dataValidations count="1">
    <dataValidation allowBlank="true" errorStyle="stop" operator="between" showDropDown="false" showErrorMessage="true" showInputMessage="true" sqref="U5 X5" type="list">
      <formula1>$AB$1:$AB$4</formula1>
      <formula2>0</formula2>
    </dataValidation>
  </dataValidations>
  <printOptions headings="false" gridLines="false" gridLinesSet="true" horizontalCentered="false" verticalCentered="false"/>
  <pageMargins left="0.39375" right="0.39375" top="0.747916666666667" bottom="0.39375" header="0.511811023622047" footer="0.511811023622047"/>
  <pageSetup paperSize="9" scale="100" fitToWidth="1" fitToHeight="1" pageOrder="overThenDown" orientation="landscape" blackAndWhite="false" draft="false" cellComments="none" horizontalDpi="300" verticalDpi="300" copies="1"/>
  <headerFooter differentFirst="false" differentOddEven="false">
    <oddHeader/>
    <oddFooter/>
  </headerFooter>
</worksheet>
</file>

<file path=xl/worksheets/sheet9.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sheetPr filterMode="false">
    <pageSetUpPr fitToPage="false"/>
  </sheetPr>
  <dimension ref="A1:I108"/>
  <sheetViews>
    <sheetView showFormulas="false" showGridLines="true" showRowColHeaders="true" showZeros="true" rightToLeft="false" tabSelected="false" showOutlineSymbols="true" defaultGridColor="true" view="normal" topLeftCell="A98" colorId="64" zoomScale="100" zoomScaleNormal="100" zoomScalePageLayoutView="100" workbookViewId="0">
      <selection pane="topLeft" activeCell="A100" activeCellId="0" sqref="A100"/>
    </sheetView>
  </sheetViews>
  <sheetFormatPr defaultColWidth="22.1171875" defaultRowHeight="42.75" zeroHeight="false" outlineLevelRow="0" outlineLevelCol="0"/>
  <cols>
    <col collapsed="false" customWidth="true" hidden="false" outlineLevel="0" max="1" min="1" style="408" width="21.11"/>
    <col collapsed="false" customWidth="true" hidden="false" outlineLevel="0" max="2" min="2" style="409" width="146.11"/>
    <col collapsed="false" customWidth="true" hidden="false" outlineLevel="0" max="3" min="3" style="0" width="4.66"/>
    <col collapsed="false" customWidth="true" hidden="false" outlineLevel="0" max="9" min="4" style="0" width="22.44"/>
  </cols>
  <sheetData>
    <row r="1" s="412" customFormat="true" ht="30" hidden="false" customHeight="true" outlineLevel="0" collapsed="false">
      <c r="A1" s="410" t="s">
        <v>792</v>
      </c>
      <c r="B1" s="411" t="s">
        <v>793</v>
      </c>
      <c r="D1" s="413"/>
      <c r="E1" s="413"/>
      <c r="F1" s="413"/>
      <c r="G1" s="413"/>
      <c r="H1" s="413"/>
      <c r="I1" s="413"/>
    </row>
    <row r="2" customFormat="false" ht="309" hidden="false" customHeight="true" outlineLevel="0" collapsed="false">
      <c r="A2" s="414" t="s">
        <v>794</v>
      </c>
      <c r="B2" s="415" t="s">
        <v>795</v>
      </c>
    </row>
    <row r="3" customFormat="false" ht="73.5" hidden="false" customHeight="true" outlineLevel="0" collapsed="false">
      <c r="A3" s="414" t="s">
        <v>796</v>
      </c>
      <c r="B3" s="415" t="s">
        <v>797</v>
      </c>
    </row>
    <row r="4" customFormat="false" ht="73.5" hidden="false" customHeight="true" outlineLevel="0" collapsed="false">
      <c r="A4" s="414" t="s">
        <v>798</v>
      </c>
      <c r="B4" s="415" t="s">
        <v>799</v>
      </c>
    </row>
    <row r="5" customFormat="false" ht="18" hidden="false" customHeight="true" outlineLevel="0" collapsed="false">
      <c r="A5" s="416"/>
      <c r="B5" s="417"/>
    </row>
    <row r="6" s="412" customFormat="true" ht="30" hidden="false" customHeight="true" outlineLevel="0" collapsed="false">
      <c r="A6" s="410" t="s">
        <v>792</v>
      </c>
      <c r="B6" s="411" t="s">
        <v>800</v>
      </c>
    </row>
    <row r="7" customFormat="false" ht="27" hidden="false" customHeight="true" outlineLevel="0" collapsed="false">
      <c r="A7" s="414" t="s">
        <v>801</v>
      </c>
      <c r="B7" s="415" t="s">
        <v>802</v>
      </c>
    </row>
    <row r="8" customFormat="false" ht="52.5" hidden="false" customHeight="true" outlineLevel="0" collapsed="false">
      <c r="A8" s="418" t="s">
        <v>803</v>
      </c>
      <c r="B8" s="415" t="s">
        <v>804</v>
      </c>
    </row>
    <row r="9" customFormat="false" ht="42" hidden="false" customHeight="true" outlineLevel="0" collapsed="false">
      <c r="A9" s="419" t="s">
        <v>805</v>
      </c>
      <c r="B9" s="415" t="s">
        <v>806</v>
      </c>
    </row>
    <row r="10" customFormat="false" ht="42" hidden="false" customHeight="true" outlineLevel="0" collapsed="false">
      <c r="A10" s="420" t="s">
        <v>581</v>
      </c>
      <c r="B10" s="415" t="s">
        <v>807</v>
      </c>
    </row>
    <row r="11" customFormat="false" ht="42" hidden="false" customHeight="true" outlineLevel="0" collapsed="false">
      <c r="A11" s="421" t="s">
        <v>808</v>
      </c>
      <c r="B11" s="415" t="s">
        <v>809</v>
      </c>
    </row>
    <row r="12" customFormat="false" ht="42" hidden="false" customHeight="true" outlineLevel="0" collapsed="false">
      <c r="A12" s="422" t="s">
        <v>810</v>
      </c>
      <c r="B12" s="415" t="s">
        <v>811</v>
      </c>
    </row>
    <row r="13" customFormat="false" ht="30.75" hidden="false" customHeight="true" outlineLevel="0" collapsed="false">
      <c r="A13" s="423" t="s">
        <v>296</v>
      </c>
      <c r="B13" s="415" t="s">
        <v>812</v>
      </c>
    </row>
    <row r="14" customFormat="false" ht="30.75" hidden="false" customHeight="true" outlineLevel="0" collapsed="false">
      <c r="A14" s="414" t="s">
        <v>813</v>
      </c>
      <c r="B14" s="415" t="s">
        <v>814</v>
      </c>
    </row>
    <row r="15" customFormat="false" ht="30.75" hidden="false" customHeight="true" outlineLevel="0" collapsed="false">
      <c r="A15" s="424" t="s">
        <v>815</v>
      </c>
      <c r="B15" s="415" t="s">
        <v>816</v>
      </c>
    </row>
    <row r="16" customFormat="false" ht="42" hidden="false" customHeight="true" outlineLevel="0" collapsed="false">
      <c r="A16" s="425" t="s">
        <v>817</v>
      </c>
      <c r="B16" s="415" t="s">
        <v>818</v>
      </c>
    </row>
    <row r="17" customFormat="false" ht="18" hidden="false" customHeight="true" outlineLevel="0" collapsed="false">
      <c r="A17" s="416"/>
      <c r="B17" s="417"/>
    </row>
    <row r="18" s="412" customFormat="true" ht="30" hidden="false" customHeight="true" outlineLevel="0" collapsed="false">
      <c r="A18" s="410" t="s">
        <v>792</v>
      </c>
      <c r="B18" s="411" t="s">
        <v>819</v>
      </c>
    </row>
    <row r="19" customFormat="false" ht="27" hidden="false" customHeight="true" outlineLevel="0" collapsed="false">
      <c r="A19" s="414" t="s">
        <v>116</v>
      </c>
      <c r="B19" s="415" t="s">
        <v>820</v>
      </c>
    </row>
    <row r="20" customFormat="false" ht="79.5" hidden="false" customHeight="true" outlineLevel="0" collapsed="false">
      <c r="A20" s="414" t="s">
        <v>821</v>
      </c>
      <c r="B20" s="415" t="s">
        <v>822</v>
      </c>
    </row>
    <row r="21" customFormat="false" ht="81.75" hidden="false" customHeight="true" outlineLevel="0" collapsed="false">
      <c r="A21" s="426"/>
      <c r="B21" s="427" t="s">
        <v>823</v>
      </c>
    </row>
    <row r="22" customFormat="false" ht="27" hidden="false" customHeight="true" outlineLevel="0" collapsed="false">
      <c r="A22" s="414" t="s">
        <v>118</v>
      </c>
      <c r="B22" s="415" t="s">
        <v>824</v>
      </c>
    </row>
    <row r="23" customFormat="false" ht="30.75" hidden="false" customHeight="true" outlineLevel="0" collapsed="false">
      <c r="A23" s="414" t="s">
        <v>825</v>
      </c>
      <c r="B23" s="415" t="s">
        <v>826</v>
      </c>
    </row>
    <row r="24" customFormat="false" ht="34.5" hidden="false" customHeight="true" outlineLevel="0" collapsed="false">
      <c r="A24" s="426" t="s">
        <v>495</v>
      </c>
      <c r="B24" s="415" t="s">
        <v>827</v>
      </c>
    </row>
    <row r="25" customFormat="false" ht="63.75" hidden="false" customHeight="true" outlineLevel="0" collapsed="false">
      <c r="A25" s="426" t="s">
        <v>828</v>
      </c>
      <c r="B25" s="415" t="s">
        <v>829</v>
      </c>
    </row>
    <row r="26" customFormat="false" ht="100.5" hidden="false" customHeight="true" outlineLevel="0" collapsed="false">
      <c r="A26" s="428" t="s">
        <v>123</v>
      </c>
      <c r="B26" s="415" t="s">
        <v>830</v>
      </c>
    </row>
    <row r="27" customFormat="false" ht="276.75" hidden="false" customHeight="true" outlineLevel="0" collapsed="false">
      <c r="A27" s="428" t="s">
        <v>831</v>
      </c>
      <c r="B27" s="415" t="s">
        <v>832</v>
      </c>
    </row>
    <row r="28" customFormat="false" ht="25.5" hidden="false" customHeight="true" outlineLevel="0" collapsed="false">
      <c r="A28" s="428" t="s">
        <v>125</v>
      </c>
      <c r="B28" s="429" t="s">
        <v>833</v>
      </c>
    </row>
    <row r="29" customFormat="false" ht="27" hidden="false" customHeight="true" outlineLevel="0" collapsed="false">
      <c r="A29" s="428" t="s">
        <v>126</v>
      </c>
      <c r="B29" s="429" t="s">
        <v>834</v>
      </c>
      <c r="D29" s="430"/>
    </row>
    <row r="30" customFormat="false" ht="51" hidden="false" customHeight="true" outlineLevel="0" collapsed="false">
      <c r="A30" s="428" t="s">
        <v>835</v>
      </c>
      <c r="B30" s="429" t="s">
        <v>836</v>
      </c>
      <c r="D30" s="430"/>
    </row>
    <row r="31" customFormat="false" ht="69.75" hidden="false" customHeight="true" outlineLevel="0" collapsed="false">
      <c r="A31" s="428" t="s">
        <v>837</v>
      </c>
      <c r="B31" s="429" t="s">
        <v>838</v>
      </c>
      <c r="D31" s="430"/>
    </row>
    <row r="32" customFormat="false" ht="135.75" hidden="false" customHeight="true" outlineLevel="0" collapsed="false">
      <c r="A32" s="428" t="s">
        <v>839</v>
      </c>
      <c r="B32" s="429" t="s">
        <v>840</v>
      </c>
      <c r="D32" s="430"/>
    </row>
    <row r="33" customFormat="false" ht="79.5" hidden="false" customHeight="true" outlineLevel="0" collapsed="false">
      <c r="A33" s="428" t="s">
        <v>130</v>
      </c>
      <c r="B33" s="431" t="s">
        <v>841</v>
      </c>
    </row>
    <row r="34" customFormat="false" ht="30" hidden="false" customHeight="true" outlineLevel="0" collapsed="false">
      <c r="A34" s="428" t="s">
        <v>131</v>
      </c>
      <c r="B34" s="429" t="s">
        <v>842</v>
      </c>
    </row>
    <row r="35" customFormat="false" ht="42.75" hidden="false" customHeight="true" outlineLevel="0" collapsed="false">
      <c r="A35" s="428" t="s">
        <v>132</v>
      </c>
      <c r="B35" s="429" t="s">
        <v>843</v>
      </c>
    </row>
    <row r="36" customFormat="false" ht="61.5" hidden="false" customHeight="true" outlineLevel="0" collapsed="false">
      <c r="A36" s="428" t="s">
        <v>133</v>
      </c>
      <c r="B36" s="429" t="s">
        <v>844</v>
      </c>
    </row>
    <row r="37" customFormat="false" ht="28.5" hidden="false" customHeight="true" outlineLevel="0" collapsed="false">
      <c r="A37" s="426" t="s">
        <v>845</v>
      </c>
      <c r="B37" s="429" t="s">
        <v>846</v>
      </c>
    </row>
    <row r="38" customFormat="false" ht="29.25" hidden="false" customHeight="false" outlineLevel="0" collapsed="false">
      <c r="A38" s="432" t="s">
        <v>135</v>
      </c>
      <c r="B38" s="433" t="s">
        <v>847</v>
      </c>
    </row>
    <row r="39" customFormat="false" ht="27" hidden="false" customHeight="true" outlineLevel="0" collapsed="false">
      <c r="A39" s="426" t="s">
        <v>848</v>
      </c>
      <c r="B39" s="429" t="s">
        <v>849</v>
      </c>
    </row>
    <row r="40" customFormat="false" ht="27" hidden="false" customHeight="true" outlineLevel="0" collapsed="false">
      <c r="A40" s="432" t="s">
        <v>850</v>
      </c>
      <c r="B40" s="429" t="s">
        <v>851</v>
      </c>
    </row>
    <row r="41" customFormat="false" ht="25.5" hidden="false" customHeight="true" outlineLevel="0" collapsed="false">
      <c r="A41" s="426" t="s">
        <v>138</v>
      </c>
      <c r="B41" s="429" t="s">
        <v>852</v>
      </c>
    </row>
    <row r="42" customFormat="false" ht="42.75" hidden="false" customHeight="true" outlineLevel="0" collapsed="false">
      <c r="A42" s="426" t="s">
        <v>139</v>
      </c>
      <c r="B42" s="429" t="s">
        <v>853</v>
      </c>
    </row>
    <row r="43" customFormat="false" ht="81" hidden="false" customHeight="true" outlineLevel="0" collapsed="false">
      <c r="A43" s="426" t="s">
        <v>854</v>
      </c>
      <c r="B43" s="429" t="s">
        <v>855</v>
      </c>
    </row>
    <row r="44" customFormat="false" ht="39.75" hidden="false" customHeight="true" outlineLevel="0" collapsed="false">
      <c r="A44" s="426" t="s">
        <v>140</v>
      </c>
      <c r="B44" s="429" t="s">
        <v>856</v>
      </c>
      <c r="D44" s="434" t="s">
        <v>857</v>
      </c>
      <c r="E44" s="434" t="s">
        <v>82</v>
      </c>
      <c r="F44" s="434" t="s">
        <v>92</v>
      </c>
      <c r="G44" s="434" t="s">
        <v>109</v>
      </c>
      <c r="H44" s="434" t="s">
        <v>858</v>
      </c>
    </row>
    <row r="45" customFormat="false" ht="39.75" hidden="false" customHeight="true" outlineLevel="0" collapsed="false">
      <c r="A45" s="426" t="s">
        <v>141</v>
      </c>
      <c r="B45" s="429" t="s">
        <v>859</v>
      </c>
      <c r="D45" s="435" t="s">
        <v>140</v>
      </c>
      <c r="E45" s="436" t="s">
        <v>860</v>
      </c>
      <c r="F45" s="436" t="s">
        <v>861</v>
      </c>
      <c r="G45" s="436" t="s">
        <v>862</v>
      </c>
      <c r="H45" s="436" t="s">
        <v>863</v>
      </c>
    </row>
    <row r="46" customFormat="false" ht="39.75" hidden="false" customHeight="true" outlineLevel="0" collapsed="false">
      <c r="A46" s="426" t="s">
        <v>142</v>
      </c>
      <c r="B46" s="429" t="s">
        <v>859</v>
      </c>
      <c r="D46" s="435" t="s">
        <v>864</v>
      </c>
      <c r="E46" s="436" t="s">
        <v>865</v>
      </c>
      <c r="F46" s="436" t="s">
        <v>866</v>
      </c>
      <c r="G46" s="436" t="s">
        <v>867</v>
      </c>
      <c r="H46" s="406"/>
    </row>
    <row r="47" customFormat="false" ht="39.75" hidden="false" customHeight="true" outlineLevel="0" collapsed="false">
      <c r="A47" s="426" t="s">
        <v>143</v>
      </c>
      <c r="B47" s="429" t="s">
        <v>859</v>
      </c>
      <c r="D47" s="435" t="s">
        <v>868</v>
      </c>
      <c r="E47" s="436" t="s">
        <v>869</v>
      </c>
      <c r="F47" s="436" t="s">
        <v>108</v>
      </c>
      <c r="G47" s="436" t="s">
        <v>870</v>
      </c>
      <c r="H47" s="406"/>
    </row>
    <row r="48" customFormat="false" ht="42.75" hidden="false" customHeight="true" outlineLevel="0" collapsed="false">
      <c r="A48" s="426" t="s">
        <v>144</v>
      </c>
      <c r="B48" s="429" t="s">
        <v>871</v>
      </c>
    </row>
    <row r="49" customFormat="false" ht="42.75" hidden="false" customHeight="true" outlineLevel="0" collapsed="false">
      <c r="A49" s="428" t="s">
        <v>872</v>
      </c>
      <c r="B49" s="429" t="s">
        <v>873</v>
      </c>
    </row>
    <row r="50" customFormat="false" ht="31.5" hidden="false" customHeight="true" outlineLevel="0" collapsed="false">
      <c r="A50" s="428" t="s">
        <v>146</v>
      </c>
      <c r="B50" s="429" t="s">
        <v>874</v>
      </c>
    </row>
    <row r="51" customFormat="false" ht="22.5" hidden="false" customHeight="true" outlineLevel="0" collapsed="false">
      <c r="A51" s="426" t="s">
        <v>147</v>
      </c>
      <c r="B51" s="429" t="s">
        <v>875</v>
      </c>
    </row>
    <row r="52" customFormat="false" ht="22.5" hidden="false" customHeight="true" outlineLevel="0" collapsed="false">
      <c r="A52" s="426" t="s">
        <v>148</v>
      </c>
      <c r="B52" s="429" t="s">
        <v>876</v>
      </c>
    </row>
    <row r="53" customFormat="false" ht="42.75" hidden="false" customHeight="true" outlineLevel="0" collapsed="false">
      <c r="A53" s="426" t="s">
        <v>149</v>
      </c>
      <c r="B53" s="429" t="s">
        <v>877</v>
      </c>
    </row>
    <row r="54" customFormat="false" ht="19.5" hidden="false" customHeight="true" outlineLevel="0" collapsed="false">
      <c r="A54" s="437"/>
    </row>
    <row r="55" s="412" customFormat="true" ht="30" hidden="false" customHeight="true" outlineLevel="0" collapsed="false">
      <c r="A55" s="438" t="s">
        <v>792</v>
      </c>
      <c r="B55" s="411" t="s">
        <v>878</v>
      </c>
    </row>
    <row r="56" customFormat="false" ht="30.75" hidden="false" customHeight="true" outlineLevel="0" collapsed="false">
      <c r="A56" s="414" t="s">
        <v>50</v>
      </c>
      <c r="B56" s="415"/>
    </row>
    <row r="57" customFormat="false" ht="81" hidden="false" customHeight="true" outlineLevel="0" collapsed="false">
      <c r="A57" s="414" t="s">
        <v>879</v>
      </c>
      <c r="B57" s="415" t="s">
        <v>880</v>
      </c>
    </row>
    <row r="58" customFormat="false" ht="58.5" hidden="false" customHeight="true" outlineLevel="0" collapsed="false">
      <c r="A58" s="414" t="s">
        <v>881</v>
      </c>
      <c r="B58" s="415" t="s">
        <v>882</v>
      </c>
    </row>
    <row r="59" customFormat="false" ht="30.75" hidden="false" customHeight="true" outlineLevel="0" collapsed="false">
      <c r="A59" s="414" t="s">
        <v>883</v>
      </c>
      <c r="B59" s="415" t="s">
        <v>884</v>
      </c>
    </row>
    <row r="60" customFormat="false" ht="30" hidden="false" customHeight="true" outlineLevel="0" collapsed="false">
      <c r="A60" s="426" t="s">
        <v>885</v>
      </c>
      <c r="B60" s="415" t="s">
        <v>886</v>
      </c>
    </row>
    <row r="61" customFormat="false" ht="60" hidden="false" customHeight="true" outlineLevel="0" collapsed="false">
      <c r="A61" s="426" t="s">
        <v>887</v>
      </c>
      <c r="B61" s="415" t="s">
        <v>888</v>
      </c>
    </row>
    <row r="62" customFormat="false" ht="33" hidden="false" customHeight="true" outlineLevel="0" collapsed="false">
      <c r="A62" s="414" t="s">
        <v>889</v>
      </c>
      <c r="B62" s="415" t="s">
        <v>890</v>
      </c>
    </row>
    <row r="63" customFormat="false" ht="39.75" hidden="false" customHeight="true" outlineLevel="0" collapsed="false">
      <c r="A63" s="414" t="s">
        <v>305</v>
      </c>
      <c r="B63" s="415" t="s">
        <v>891</v>
      </c>
    </row>
    <row r="64" customFormat="false" ht="51.75" hidden="false" customHeight="true" outlineLevel="0" collapsed="false">
      <c r="A64" s="414" t="s">
        <v>892</v>
      </c>
      <c r="B64" s="415" t="s">
        <v>893</v>
      </c>
    </row>
    <row r="65" customFormat="false" ht="78.75" hidden="false" customHeight="true" outlineLevel="0" collapsed="false">
      <c r="A65" s="426" t="s">
        <v>894</v>
      </c>
      <c r="B65" s="415" t="s">
        <v>895</v>
      </c>
    </row>
    <row r="66" customFormat="false" ht="138.75" hidden="false" customHeight="true" outlineLevel="0" collapsed="false">
      <c r="A66" s="426" t="s">
        <v>896</v>
      </c>
      <c r="B66" s="415" t="s">
        <v>897</v>
      </c>
    </row>
    <row r="67" customFormat="false" ht="48" hidden="false" customHeight="true" outlineLevel="0" collapsed="false">
      <c r="A67" s="414" t="s">
        <v>898</v>
      </c>
      <c r="B67" s="415" t="s">
        <v>899</v>
      </c>
    </row>
    <row r="68" customFormat="false" ht="33" hidden="false" customHeight="true" outlineLevel="0" collapsed="false">
      <c r="A68" s="414" t="s">
        <v>900</v>
      </c>
      <c r="B68" s="415" t="s">
        <v>901</v>
      </c>
    </row>
    <row r="69" customFormat="false" ht="48.75" hidden="false" customHeight="true" outlineLevel="0" collapsed="false">
      <c r="A69" s="414" t="s">
        <v>356</v>
      </c>
      <c r="B69" s="415" t="s">
        <v>902</v>
      </c>
    </row>
    <row r="70" customFormat="false" ht="33" hidden="false" customHeight="true" outlineLevel="0" collapsed="false">
      <c r="A70" s="414" t="s">
        <v>903</v>
      </c>
      <c r="B70" s="415" t="s">
        <v>904</v>
      </c>
    </row>
    <row r="71" customFormat="false" ht="63.75" hidden="false" customHeight="true" outlineLevel="0" collapsed="false">
      <c r="A71" s="414" t="s">
        <v>905</v>
      </c>
      <c r="B71" s="415" t="s">
        <v>906</v>
      </c>
    </row>
    <row r="72" customFormat="false" ht="45.75" hidden="false" customHeight="true" outlineLevel="0" collapsed="false">
      <c r="A72" s="414" t="s">
        <v>907</v>
      </c>
      <c r="B72" s="415" t="s">
        <v>908</v>
      </c>
    </row>
    <row r="73" customFormat="false" ht="150.75" hidden="false" customHeight="true" outlineLevel="0" collapsed="false">
      <c r="A73" s="414" t="s">
        <v>909</v>
      </c>
      <c r="B73" s="415" t="s">
        <v>910</v>
      </c>
    </row>
    <row r="74" customFormat="false" ht="33" hidden="false" customHeight="true" outlineLevel="0" collapsed="false">
      <c r="A74" s="414" t="s">
        <v>301</v>
      </c>
      <c r="B74" s="415" t="s">
        <v>911</v>
      </c>
    </row>
    <row r="75" customFormat="false" ht="48.75" hidden="false" customHeight="true" outlineLevel="0" collapsed="false">
      <c r="A75" s="414" t="s">
        <v>302</v>
      </c>
      <c r="B75" s="415" t="s">
        <v>912</v>
      </c>
    </row>
    <row r="76" customFormat="false" ht="19.5" hidden="false" customHeight="true" outlineLevel="0" collapsed="false">
      <c r="D76" s="439" t="s">
        <v>650</v>
      </c>
      <c r="E76" s="439" t="s">
        <v>913</v>
      </c>
      <c r="F76" s="439" t="s">
        <v>914</v>
      </c>
      <c r="G76" s="439" t="s">
        <v>915</v>
      </c>
      <c r="H76" s="439" t="s">
        <v>916</v>
      </c>
      <c r="I76" s="439" t="s">
        <v>917</v>
      </c>
    </row>
    <row r="77" s="412" customFormat="true" ht="30" hidden="false" customHeight="true" outlineLevel="0" collapsed="false">
      <c r="A77" s="410" t="s">
        <v>792</v>
      </c>
      <c r="B77" s="411" t="s">
        <v>918</v>
      </c>
      <c r="D77" s="440" t="s">
        <v>919</v>
      </c>
      <c r="E77" s="441" t="s">
        <v>920</v>
      </c>
      <c r="F77" s="441" t="s">
        <v>920</v>
      </c>
      <c r="G77" s="441" t="s">
        <v>920</v>
      </c>
      <c r="H77" s="441" t="s">
        <v>921</v>
      </c>
      <c r="I77" s="441" t="s">
        <v>921</v>
      </c>
    </row>
    <row r="78" customFormat="false" ht="33" hidden="false" customHeight="true" outlineLevel="0" collapsed="false">
      <c r="A78" s="426" t="s">
        <v>922</v>
      </c>
      <c r="B78" s="415" t="s">
        <v>922</v>
      </c>
      <c r="D78" s="440" t="s">
        <v>923</v>
      </c>
      <c r="E78" s="441" t="s">
        <v>924</v>
      </c>
      <c r="F78" s="441" t="s">
        <v>921</v>
      </c>
      <c r="G78" s="441" t="s">
        <v>921</v>
      </c>
      <c r="H78" s="441" t="s">
        <v>921</v>
      </c>
      <c r="I78" s="441" t="s">
        <v>921</v>
      </c>
    </row>
    <row r="79" customFormat="false" ht="19.5" hidden="false" customHeight="true" outlineLevel="0" collapsed="false">
      <c r="D79" s="440" t="s">
        <v>925</v>
      </c>
      <c r="E79" s="441" t="s">
        <v>926</v>
      </c>
      <c r="F79" s="441" t="s">
        <v>927</v>
      </c>
      <c r="G79" s="441" t="s">
        <v>928</v>
      </c>
      <c r="H79" s="441" t="s">
        <v>928</v>
      </c>
      <c r="I79" s="441" t="s">
        <v>928</v>
      </c>
    </row>
    <row r="80" s="412" customFormat="true" ht="30" hidden="false" customHeight="true" outlineLevel="0" collapsed="false">
      <c r="A80" s="410" t="s">
        <v>792</v>
      </c>
      <c r="B80" s="411" t="s">
        <v>929</v>
      </c>
      <c r="D80" s="440" t="s">
        <v>930</v>
      </c>
      <c r="E80" s="441" t="s">
        <v>931</v>
      </c>
      <c r="F80" s="441" t="s">
        <v>932</v>
      </c>
      <c r="G80" s="441" t="s">
        <v>932</v>
      </c>
      <c r="H80" s="441" t="s">
        <v>932</v>
      </c>
      <c r="I80" s="441" t="s">
        <v>932</v>
      </c>
    </row>
    <row r="81" customFormat="false" ht="33" hidden="false" customHeight="true" outlineLevel="0" collapsed="false">
      <c r="A81" s="426" t="s">
        <v>933</v>
      </c>
      <c r="B81" s="415" t="s">
        <v>934</v>
      </c>
      <c r="D81" s="440" t="s">
        <v>935</v>
      </c>
      <c r="E81" s="441" t="s">
        <v>936</v>
      </c>
      <c r="F81" s="441" t="s">
        <v>108</v>
      </c>
      <c r="G81" s="441" t="s">
        <v>108</v>
      </c>
      <c r="H81" s="441" t="s">
        <v>937</v>
      </c>
      <c r="I81" s="441" t="s">
        <v>937</v>
      </c>
    </row>
    <row r="82" customFormat="false" ht="129" hidden="false" customHeight="true" outlineLevel="0" collapsed="false">
      <c r="A82" s="426" t="s">
        <v>650</v>
      </c>
      <c r="B82" s="415" t="s">
        <v>938</v>
      </c>
      <c r="D82" s="440" t="s">
        <v>939</v>
      </c>
      <c r="E82" s="441" t="s">
        <v>108</v>
      </c>
      <c r="F82" s="441" t="s">
        <v>940</v>
      </c>
      <c r="G82" s="441" t="s">
        <v>108</v>
      </c>
      <c r="H82" s="441" t="s">
        <v>108</v>
      </c>
      <c r="I82" s="441" t="s">
        <v>108</v>
      </c>
    </row>
    <row r="83" customFormat="false" ht="33.75" hidden="false" customHeight="true" outlineLevel="0" collapsed="false">
      <c r="A83" s="426" t="s">
        <v>941</v>
      </c>
      <c r="B83" s="415" t="s">
        <v>942</v>
      </c>
      <c r="D83" s="440" t="s">
        <v>386</v>
      </c>
      <c r="E83" s="441" t="s">
        <v>108</v>
      </c>
      <c r="F83" s="441" t="s">
        <v>108</v>
      </c>
      <c r="G83" s="441" t="s">
        <v>928</v>
      </c>
      <c r="H83" s="441" t="s">
        <v>108</v>
      </c>
      <c r="I83" s="441" t="s">
        <v>108</v>
      </c>
    </row>
    <row r="84" customFormat="false" ht="24.75" hidden="false" customHeight="true" outlineLevel="0" collapsed="false">
      <c r="A84" s="426" t="s">
        <v>943</v>
      </c>
      <c r="B84" s="415" t="s">
        <v>944</v>
      </c>
      <c r="D84" s="439" t="s">
        <v>945</v>
      </c>
      <c r="E84" s="439" t="s">
        <v>946</v>
      </c>
      <c r="F84" s="439" t="s">
        <v>947</v>
      </c>
      <c r="G84" s="439" t="s">
        <v>948</v>
      </c>
      <c r="H84" s="439" t="s">
        <v>949</v>
      </c>
      <c r="I84" s="439" t="s">
        <v>949</v>
      </c>
    </row>
    <row r="85" customFormat="false" ht="85.5" hidden="false" customHeight="true" outlineLevel="0" collapsed="false">
      <c r="A85" s="426" t="s">
        <v>950</v>
      </c>
      <c r="B85" s="415" t="s">
        <v>951</v>
      </c>
      <c r="D85" s="442"/>
      <c r="E85" s="443"/>
      <c r="F85" s="443"/>
      <c r="G85" s="443"/>
      <c r="H85" s="443"/>
      <c r="I85" s="443"/>
    </row>
    <row r="86" customFormat="false" ht="58.5" hidden="false" customHeight="true" outlineLevel="0" collapsed="false">
      <c r="A86" s="247" t="s">
        <v>952</v>
      </c>
      <c r="B86" s="415" t="s">
        <v>953</v>
      </c>
      <c r="D86" s="409"/>
      <c r="E86" s="214"/>
      <c r="F86" s="214"/>
      <c r="G86" s="214"/>
      <c r="H86" s="214"/>
      <c r="I86" s="214"/>
    </row>
    <row r="87" customFormat="false" ht="64.5" hidden="false" customHeight="true" outlineLevel="0" collapsed="false">
      <c r="A87" s="426" t="s">
        <v>954</v>
      </c>
      <c r="B87" s="415" t="s">
        <v>955</v>
      </c>
      <c r="D87" s="409"/>
      <c r="E87" s="214"/>
      <c r="F87" s="214"/>
      <c r="G87" s="214"/>
      <c r="H87" s="214"/>
      <c r="I87" s="214"/>
    </row>
    <row r="88" customFormat="false" ht="96" hidden="false" customHeight="true" outlineLevel="0" collapsed="false">
      <c r="A88" s="426" t="s">
        <v>956</v>
      </c>
      <c r="B88" s="415" t="s">
        <v>957</v>
      </c>
      <c r="D88" s="409"/>
      <c r="E88" s="214"/>
      <c r="F88" s="214"/>
      <c r="G88" s="214"/>
      <c r="H88" s="214"/>
      <c r="I88" s="214"/>
    </row>
    <row r="89" customFormat="false" ht="48" hidden="false" customHeight="true" outlineLevel="0" collapsed="false">
      <c r="A89" s="426" t="s">
        <v>958</v>
      </c>
      <c r="B89" s="415" t="s">
        <v>959</v>
      </c>
      <c r="D89" s="409"/>
      <c r="E89" s="214"/>
      <c r="F89" s="214"/>
      <c r="G89" s="214"/>
      <c r="H89" s="214"/>
      <c r="I89" s="214"/>
    </row>
    <row r="90" customFormat="false" ht="34.5" hidden="false" customHeight="true" outlineLevel="0" collapsed="false">
      <c r="A90" s="426" t="s">
        <v>960</v>
      </c>
      <c r="B90" s="415" t="s">
        <v>961</v>
      </c>
      <c r="D90" s="58"/>
      <c r="E90" s="58"/>
      <c r="F90" s="58"/>
      <c r="G90" s="58"/>
      <c r="H90" s="58"/>
      <c r="I90" s="58"/>
    </row>
    <row r="91" customFormat="false" ht="67.5" hidden="false" customHeight="true" outlineLevel="0" collapsed="false">
      <c r="A91" s="428" t="s">
        <v>962</v>
      </c>
      <c r="B91" s="444" t="s">
        <v>963</v>
      </c>
    </row>
    <row r="92" customFormat="false" ht="159" hidden="false" customHeight="true" outlineLevel="0" collapsed="false">
      <c r="A92" s="445"/>
      <c r="B92" s="446" t="s">
        <v>964</v>
      </c>
    </row>
    <row r="93" customFormat="false" ht="36" hidden="false" customHeight="true" outlineLevel="0" collapsed="false">
      <c r="A93" s="426" t="s">
        <v>965</v>
      </c>
      <c r="B93" s="415" t="s">
        <v>966</v>
      </c>
    </row>
    <row r="94" customFormat="false" ht="94.5" hidden="false" customHeight="true" outlineLevel="0" collapsed="false">
      <c r="A94" s="426" t="s">
        <v>909</v>
      </c>
      <c r="B94" s="415" t="s">
        <v>967</v>
      </c>
    </row>
    <row r="95" customFormat="false" ht="55.5" hidden="false" customHeight="true" outlineLevel="0" collapsed="false">
      <c r="A95" s="426" t="s">
        <v>968</v>
      </c>
      <c r="B95" s="415" t="s">
        <v>969</v>
      </c>
    </row>
    <row r="96" customFormat="false" ht="72.75" hidden="false" customHeight="true" outlineLevel="0" collapsed="false">
      <c r="A96" s="426" t="s">
        <v>970</v>
      </c>
      <c r="B96" s="415" t="s">
        <v>971</v>
      </c>
    </row>
    <row r="97" customFormat="false" ht="72.75" hidden="false" customHeight="true" outlineLevel="0" collapsed="false">
      <c r="A97" s="426" t="s">
        <v>858</v>
      </c>
      <c r="B97" s="415" t="s">
        <v>972</v>
      </c>
    </row>
    <row r="98" customFormat="false" ht="19.5" hidden="false" customHeight="true" outlineLevel="0" collapsed="false"/>
    <row r="99" s="412" customFormat="true" ht="30" hidden="false" customHeight="true" outlineLevel="0" collapsed="false">
      <c r="A99" s="410" t="s">
        <v>792</v>
      </c>
      <c r="B99" s="411" t="s">
        <v>973</v>
      </c>
    </row>
    <row r="100" customFormat="false" ht="57" hidden="false" customHeight="true" outlineLevel="0" collapsed="false">
      <c r="A100" s="414" t="s">
        <v>974</v>
      </c>
      <c r="B100" s="415" t="s">
        <v>975</v>
      </c>
    </row>
    <row r="101" customFormat="false" ht="57" hidden="false" customHeight="true" outlineLevel="0" collapsed="false">
      <c r="A101" s="414" t="s">
        <v>976</v>
      </c>
      <c r="B101" s="415" t="s">
        <v>977</v>
      </c>
    </row>
    <row r="102" customFormat="false" ht="97.5" hidden="false" customHeight="true" outlineLevel="0" collapsed="false">
      <c r="A102" s="426" t="s">
        <v>978</v>
      </c>
      <c r="B102" s="415" t="s">
        <v>979</v>
      </c>
    </row>
    <row r="103" customFormat="false" ht="70.5" hidden="false" customHeight="true" outlineLevel="0" collapsed="false">
      <c r="A103" s="426" t="s">
        <v>980</v>
      </c>
      <c r="B103" s="415" t="s">
        <v>981</v>
      </c>
    </row>
    <row r="104" customFormat="false" ht="189.75" hidden="false" customHeight="true" outlineLevel="0" collapsed="false">
      <c r="A104" s="426" t="s">
        <v>982</v>
      </c>
      <c r="B104" s="415" t="s">
        <v>983</v>
      </c>
    </row>
    <row r="105" customFormat="false" ht="81.75" hidden="false" customHeight="true" outlineLevel="0" collapsed="false">
      <c r="A105" s="426" t="s">
        <v>984</v>
      </c>
      <c r="B105" s="415" t="s">
        <v>985</v>
      </c>
    </row>
    <row r="106" customFormat="false" ht="45" hidden="false" customHeight="true" outlineLevel="0" collapsed="false">
      <c r="A106" s="426" t="s">
        <v>986</v>
      </c>
      <c r="B106" s="415" t="s">
        <v>987</v>
      </c>
    </row>
    <row r="107" customFormat="false" ht="45" hidden="false" customHeight="true" outlineLevel="0" collapsed="false">
      <c r="A107" s="426" t="s">
        <v>988</v>
      </c>
      <c r="B107" s="415" t="s">
        <v>989</v>
      </c>
    </row>
    <row r="108" customFormat="false" ht="45" hidden="false" customHeight="true" outlineLevel="0" collapsed="false">
      <c r="A108" s="426"/>
      <c r="B108" s="415"/>
    </row>
  </sheetData>
  <printOptions headings="false" gridLines="false" gridLinesSet="true" horizontalCentered="false" verticalCentered="false"/>
  <pageMargins left="0.708333333333333" right="0.708333333333333" top="0.747916666666667" bottom="0.39375" header="0.511811023622047" footer="0.511811023622047"/>
  <pageSetup paperSize="8" scale="100" fitToWidth="1" fitToHeight="1" pageOrder="downThenOver" orientation="landscape" blackAndWhite="false" draft="false" cellComments="none" horizontalDpi="300" verticalDpi="300" copies="1"/>
  <headerFooter differentFirst="false" differentOddEven="false">
    <oddHeader/>
    <oddFooter/>
  </headerFooter>
  <drawing r:id="rId1"/>
</worksheet>
</file>

<file path=docProps/app.xml><?xml version="1.0" encoding="utf-8"?>
<Properties xmlns="http://schemas.openxmlformats.org/officeDocument/2006/extended-properties" xmlns:vt="http://schemas.openxmlformats.org/officeDocument/2006/docPropsVTypes">
  <Template/>
  <TotalTime>15</TotalTime>
  <Application>LibreOffice/7.3.7.2$Linux_X86_64 LibreOffice_project/30$Build-2</Application>
  <AppVersion>15.0000</AppVersion>
  <Company>ESS</Company>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2015-08-26T07:58:18Z</dcterms:created>
  <dc:creator>David Fitzgerald</dc:creator>
  <dc:description/>
  <dc:language>en-US</dc:language>
  <cp:lastModifiedBy/>
  <dcterms:modified xsi:type="dcterms:W3CDTF">2025-02-24T11:00:39Z</dcterms:modified>
  <cp:revision>2</cp:revision>
  <dc:subject/>
  <dc:title/>
</cp:coreProperties>
</file>

<file path=docProps/custom.xml><?xml version="1.0" encoding="utf-8"?>
<Properties xmlns="http://schemas.openxmlformats.org/officeDocument/2006/custom-properties" xmlns:vt="http://schemas.openxmlformats.org/officeDocument/2006/docPropsVTypes"/>
</file>